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https://tenasys-my.sharepoint.com/personal/joel_reitz_tenasys_com/Documents/Documents/Personal/TCO/"/>
    </mc:Choice>
  </mc:AlternateContent>
  <xr:revisionPtr revIDLastSave="4" documentId="13_ncr:1_{BB13DB1F-FF25-4417-98A4-46E4AC3ACB43}" xr6:coauthVersionLast="47" xr6:coauthVersionMax="47" xr10:uidLastSave="{BD4E9984-3A23-4981-9CF9-58247C060055}"/>
  <bookViews>
    <workbookView xWindow="10" yWindow="730" windowWidth="19190" windowHeight="11270" xr2:uid="{00000000-000D-0000-FFFF-FFFF00000000}"/>
  </bookViews>
  <sheets>
    <sheet name="TCO Lodge Host form" sheetId="2" r:id="rId1"/>
  </sheets>
  <definedNames>
    <definedName name="_xlnm.Print_Titles" localSheetId="0">'TCO Lodge Host form'!$1:$10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15" i="2" l="1"/>
  <c r="AP63" i="2"/>
  <c r="AP68" i="2"/>
  <c r="W13" i="2"/>
  <c r="AB113" i="2" l="1"/>
  <c r="AA113" i="2"/>
  <c r="Z113" i="2"/>
  <c r="Y113" i="2"/>
  <c r="X113" i="2"/>
  <c r="X15" i="2"/>
  <c r="Y15" i="2"/>
  <c r="Z15" i="2"/>
  <c r="AA15" i="2"/>
  <c r="AB15" i="2"/>
  <c r="X17" i="2"/>
  <c r="Y17" i="2"/>
  <c r="Z17" i="2"/>
  <c r="AA17" i="2"/>
  <c r="AB17" i="2" s="1"/>
  <c r="X19" i="2"/>
  <c r="Y19" i="2"/>
  <c r="Z19" i="2"/>
  <c r="AA19" i="2"/>
  <c r="AB19" i="2"/>
  <c r="X21" i="2"/>
  <c r="Y21" i="2"/>
  <c r="Z21" i="2"/>
  <c r="AA21" i="2"/>
  <c r="AB21" i="2"/>
  <c r="X23" i="2"/>
  <c r="Y23" i="2"/>
  <c r="AB23" i="2" s="1"/>
  <c r="Z23" i="2"/>
  <c r="AA23" i="2"/>
  <c r="X25" i="2"/>
  <c r="Y25" i="2"/>
  <c r="Z25" i="2"/>
  <c r="AA25" i="2"/>
  <c r="AB25" i="2"/>
  <c r="X27" i="2"/>
  <c r="Y27" i="2"/>
  <c r="Z27" i="2"/>
  <c r="AA27" i="2"/>
  <c r="AB27" i="2"/>
  <c r="X29" i="2"/>
  <c r="Y29" i="2"/>
  <c r="Z29" i="2"/>
  <c r="AA29" i="2"/>
  <c r="AB29" i="2"/>
  <c r="X31" i="2"/>
  <c r="Y31" i="2"/>
  <c r="Z31" i="2"/>
  <c r="AA31" i="2"/>
  <c r="AB31" i="2"/>
  <c r="X33" i="2"/>
  <c r="Y33" i="2"/>
  <c r="Z33" i="2"/>
  <c r="AA33" i="2"/>
  <c r="AB33" i="2"/>
  <c r="X35" i="2"/>
  <c r="Y35" i="2"/>
  <c r="Z35" i="2"/>
  <c r="AA35" i="2"/>
  <c r="AB35" i="2"/>
  <c r="X37" i="2"/>
  <c r="Y37" i="2"/>
  <c r="Z37" i="2"/>
  <c r="AA37" i="2"/>
  <c r="AB37" i="2"/>
  <c r="X39" i="2"/>
  <c r="Y39" i="2"/>
  <c r="Z39" i="2"/>
  <c r="AA39" i="2"/>
  <c r="AB39" i="2"/>
  <c r="X41" i="2"/>
  <c r="Y41" i="2"/>
  <c r="Z41" i="2"/>
  <c r="AA41" i="2"/>
  <c r="AB41" i="2"/>
  <c r="X43" i="2"/>
  <c r="Y43" i="2"/>
  <c r="Z43" i="2"/>
  <c r="AA43" i="2"/>
  <c r="AB43" i="2"/>
  <c r="X45" i="2"/>
  <c r="Y45" i="2"/>
  <c r="Z45" i="2"/>
  <c r="AA45" i="2"/>
  <c r="AB45" i="2"/>
  <c r="X47" i="2"/>
  <c r="Y47" i="2"/>
  <c r="Z47" i="2"/>
  <c r="AA47" i="2"/>
  <c r="AB47" i="2"/>
  <c r="X49" i="2"/>
  <c r="Y49" i="2"/>
  <c r="Z49" i="2"/>
  <c r="AA49" i="2"/>
  <c r="AB49" i="2"/>
  <c r="X51" i="2"/>
  <c r="Y51" i="2"/>
  <c r="Z51" i="2"/>
  <c r="AA51" i="2"/>
  <c r="AB51" i="2"/>
  <c r="X53" i="2"/>
  <c r="Y53" i="2"/>
  <c r="Z53" i="2"/>
  <c r="AA53" i="2"/>
  <c r="AB53" i="2"/>
  <c r="X55" i="2"/>
  <c r="Y55" i="2"/>
  <c r="Z55" i="2"/>
  <c r="AA55" i="2"/>
  <c r="AB55" i="2"/>
  <c r="X57" i="2"/>
  <c r="Y57" i="2"/>
  <c r="Z57" i="2"/>
  <c r="AA57" i="2"/>
  <c r="AB57" i="2"/>
  <c r="X59" i="2"/>
  <c r="Y59" i="2"/>
  <c r="Z59" i="2"/>
  <c r="AA59" i="2"/>
  <c r="AB59" i="2"/>
  <c r="X61" i="2"/>
  <c r="Y61" i="2"/>
  <c r="Z61" i="2"/>
  <c r="AA61" i="2"/>
  <c r="AB61" i="2"/>
  <c r="X63" i="2"/>
  <c r="Y63" i="2"/>
  <c r="Z63" i="2"/>
  <c r="AA63" i="2"/>
  <c r="AB63" i="2"/>
  <c r="X65" i="2"/>
  <c r="Y65" i="2"/>
  <c r="Z65" i="2"/>
  <c r="AA65" i="2"/>
  <c r="AB65" i="2"/>
  <c r="X67" i="2"/>
  <c r="Y67" i="2"/>
  <c r="Z67" i="2"/>
  <c r="AA67" i="2"/>
  <c r="AB67" i="2"/>
  <c r="X69" i="2"/>
  <c r="Y69" i="2"/>
  <c r="Z69" i="2"/>
  <c r="AA69" i="2"/>
  <c r="AB69" i="2"/>
  <c r="X71" i="2"/>
  <c r="Y71" i="2"/>
  <c r="Z71" i="2"/>
  <c r="AA71" i="2"/>
  <c r="AB71" i="2"/>
  <c r="X73" i="2"/>
  <c r="Y73" i="2"/>
  <c r="Z73" i="2"/>
  <c r="AA73" i="2"/>
  <c r="AB73" i="2"/>
  <c r="X75" i="2"/>
  <c r="Y75" i="2"/>
  <c r="Z75" i="2"/>
  <c r="AA75" i="2"/>
  <c r="AB75" i="2"/>
  <c r="X77" i="2"/>
  <c r="Y77" i="2"/>
  <c r="Z77" i="2"/>
  <c r="AA77" i="2"/>
  <c r="AB77" i="2"/>
  <c r="X79" i="2"/>
  <c r="Y79" i="2"/>
  <c r="Z79" i="2"/>
  <c r="AA79" i="2"/>
  <c r="AB79" i="2"/>
  <c r="X81" i="2"/>
  <c r="Y81" i="2"/>
  <c r="Z81" i="2"/>
  <c r="AA81" i="2"/>
  <c r="AB81" i="2"/>
  <c r="X83" i="2"/>
  <c r="Y83" i="2"/>
  <c r="Z83" i="2"/>
  <c r="AA83" i="2"/>
  <c r="AB83" i="2"/>
  <c r="X85" i="2"/>
  <c r="Y85" i="2"/>
  <c r="Z85" i="2"/>
  <c r="AA85" i="2"/>
  <c r="AB85" i="2"/>
  <c r="X87" i="2"/>
  <c r="Y87" i="2"/>
  <c r="Z87" i="2"/>
  <c r="AA87" i="2"/>
  <c r="AB87" i="2"/>
  <c r="X89" i="2"/>
  <c r="Y89" i="2"/>
  <c r="Z89" i="2"/>
  <c r="AA89" i="2"/>
  <c r="AB89" i="2"/>
  <c r="X91" i="2"/>
  <c r="Y91" i="2"/>
  <c r="Z91" i="2"/>
  <c r="AA91" i="2"/>
  <c r="AB91" i="2"/>
  <c r="X93" i="2"/>
  <c r="Y93" i="2"/>
  <c r="Z93" i="2"/>
  <c r="AA93" i="2"/>
  <c r="AB93" i="2"/>
  <c r="X95" i="2"/>
  <c r="Y95" i="2"/>
  <c r="Z95" i="2"/>
  <c r="AA95" i="2"/>
  <c r="AB95" i="2"/>
  <c r="X97" i="2"/>
  <c r="Y97" i="2"/>
  <c r="Z97" i="2"/>
  <c r="AA97" i="2"/>
  <c r="AB97" i="2"/>
  <c r="X99" i="2"/>
  <c r="Y99" i="2"/>
  <c r="Z99" i="2"/>
  <c r="AA99" i="2"/>
  <c r="AB99" i="2"/>
  <c r="X101" i="2"/>
  <c r="Y101" i="2"/>
  <c r="Z101" i="2"/>
  <c r="AA101" i="2"/>
  <c r="AB101" i="2"/>
  <c r="X103" i="2"/>
  <c r="Y103" i="2"/>
  <c r="Z103" i="2"/>
  <c r="AA103" i="2"/>
  <c r="AB103" i="2"/>
  <c r="X105" i="2"/>
  <c r="Y105" i="2"/>
  <c r="Z105" i="2"/>
  <c r="AA105" i="2"/>
  <c r="AB105" i="2"/>
  <c r="X107" i="2"/>
  <c r="Y107" i="2"/>
  <c r="Z107" i="2"/>
  <c r="AA107" i="2"/>
  <c r="AB107" i="2"/>
  <c r="X109" i="2"/>
  <c r="Y109" i="2"/>
  <c r="Z109" i="2"/>
  <c r="AA109" i="2"/>
  <c r="AB109" i="2"/>
  <c r="X111" i="2"/>
  <c r="Y111" i="2"/>
  <c r="Z111" i="2"/>
  <c r="AA111" i="2"/>
  <c r="AB111" i="2"/>
  <c r="Z11" i="2"/>
  <c r="Y11" i="2"/>
  <c r="Z13" i="2"/>
  <c r="D1" i="2" l="1"/>
  <c r="K13" i="2" l="1"/>
  <c r="L13" i="2" s="1"/>
  <c r="X13" i="2" s="1"/>
  <c r="AA13" i="2" s="1"/>
  <c r="S113" i="2"/>
  <c r="S15" i="2"/>
  <c r="S17" i="2"/>
  <c r="S21" i="2"/>
  <c r="S23" i="2"/>
  <c r="S25" i="2"/>
  <c r="S27" i="2"/>
  <c r="S29" i="2"/>
  <c r="S31" i="2"/>
  <c r="S33" i="2"/>
  <c r="S35" i="2"/>
  <c r="S37" i="2"/>
  <c r="S39" i="2"/>
  <c r="S41" i="2"/>
  <c r="S43" i="2"/>
  <c r="S45" i="2"/>
  <c r="S47" i="2"/>
  <c r="S49" i="2"/>
  <c r="S51" i="2"/>
  <c r="S53" i="2"/>
  <c r="S55" i="2"/>
  <c r="S57" i="2"/>
  <c r="S59" i="2"/>
  <c r="S61" i="2"/>
  <c r="S63" i="2"/>
  <c r="S65" i="2"/>
  <c r="S67" i="2"/>
  <c r="S69" i="2"/>
  <c r="S71" i="2"/>
  <c r="S73" i="2"/>
  <c r="S75" i="2"/>
  <c r="S77" i="2"/>
  <c r="S79" i="2"/>
  <c r="S81" i="2"/>
  <c r="S83" i="2"/>
  <c r="S85" i="2"/>
  <c r="S87" i="2"/>
  <c r="S89" i="2"/>
  <c r="S91" i="2"/>
  <c r="S93" i="2"/>
  <c r="S95" i="2"/>
  <c r="S97" i="2"/>
  <c r="S99" i="2"/>
  <c r="S101" i="2"/>
  <c r="S103" i="2"/>
  <c r="S105" i="2"/>
  <c r="S107" i="2"/>
  <c r="S109" i="2"/>
  <c r="S111" i="2"/>
  <c r="K113" i="2"/>
  <c r="K15" i="2"/>
  <c r="K17" i="2"/>
  <c r="K19" i="2"/>
  <c r="K21" i="2"/>
  <c r="K23" i="2"/>
  <c r="K25" i="2"/>
  <c r="K27" i="2"/>
  <c r="K29" i="2"/>
  <c r="K31" i="2"/>
  <c r="K33" i="2"/>
  <c r="K35" i="2"/>
  <c r="K37" i="2"/>
  <c r="K39" i="2"/>
  <c r="K41" i="2"/>
  <c r="K43" i="2"/>
  <c r="K45" i="2"/>
  <c r="K47" i="2"/>
  <c r="K49" i="2"/>
  <c r="K51" i="2"/>
  <c r="K53" i="2"/>
  <c r="K55" i="2"/>
  <c r="K57" i="2"/>
  <c r="K59" i="2"/>
  <c r="K61" i="2"/>
  <c r="K63" i="2"/>
  <c r="K65" i="2"/>
  <c r="K67" i="2"/>
  <c r="K69" i="2"/>
  <c r="K71" i="2"/>
  <c r="K73" i="2"/>
  <c r="K75" i="2"/>
  <c r="K77" i="2"/>
  <c r="K79" i="2"/>
  <c r="K81" i="2"/>
  <c r="K83" i="2"/>
  <c r="K85" i="2"/>
  <c r="K87" i="2"/>
  <c r="K89" i="2"/>
  <c r="K91" i="2"/>
  <c r="K93" i="2"/>
  <c r="K95" i="2"/>
  <c r="K97" i="2"/>
  <c r="K99" i="2"/>
  <c r="K101" i="2"/>
  <c r="K103" i="2"/>
  <c r="K105" i="2"/>
  <c r="K107" i="2"/>
  <c r="K109" i="2"/>
  <c r="K111" i="2"/>
  <c r="K11" i="2"/>
  <c r="L113" i="2"/>
  <c r="L15" i="2"/>
  <c r="L17" i="2"/>
  <c r="Y13" i="2" s="1"/>
  <c r="L19" i="2"/>
  <c r="L21" i="2"/>
  <c r="L23" i="2"/>
  <c r="L25" i="2"/>
  <c r="L27" i="2"/>
  <c r="L29" i="2"/>
  <c r="L31" i="2"/>
  <c r="L33" i="2"/>
  <c r="L35" i="2"/>
  <c r="L37" i="2"/>
  <c r="L39" i="2"/>
  <c r="L41" i="2"/>
  <c r="L43" i="2"/>
  <c r="L45" i="2"/>
  <c r="L47" i="2"/>
  <c r="L49" i="2"/>
  <c r="L51" i="2"/>
  <c r="L53" i="2"/>
  <c r="L55" i="2"/>
  <c r="L57" i="2"/>
  <c r="L59" i="2"/>
  <c r="L61" i="2"/>
  <c r="L63" i="2"/>
  <c r="L65" i="2"/>
  <c r="L67" i="2"/>
  <c r="L69" i="2"/>
  <c r="L71" i="2"/>
  <c r="L73" i="2"/>
  <c r="L75" i="2"/>
  <c r="L77" i="2"/>
  <c r="L79" i="2"/>
  <c r="L81" i="2"/>
  <c r="L83" i="2"/>
  <c r="L85" i="2"/>
  <c r="L87" i="2"/>
  <c r="L89" i="2"/>
  <c r="L91" i="2"/>
  <c r="L93" i="2"/>
  <c r="L95" i="2"/>
  <c r="L97" i="2"/>
  <c r="L99" i="2"/>
  <c r="L101" i="2"/>
  <c r="L103" i="2"/>
  <c r="L105" i="2"/>
  <c r="L107" i="2"/>
  <c r="L109" i="2"/>
  <c r="L111" i="2"/>
  <c r="L11" i="2"/>
  <c r="X11" i="2" s="1"/>
  <c r="AA11" i="2" s="1"/>
  <c r="AB11" i="2" s="1"/>
  <c r="U35" i="2"/>
  <c r="U37" i="2"/>
  <c r="U39" i="2"/>
  <c r="U41" i="2"/>
  <c r="U43" i="2"/>
  <c r="U45" i="2"/>
  <c r="U47" i="2"/>
  <c r="U49" i="2"/>
  <c r="U51" i="2"/>
  <c r="U53" i="2"/>
  <c r="U55" i="2"/>
  <c r="U57" i="2"/>
  <c r="U59" i="2"/>
  <c r="U61" i="2"/>
  <c r="U63" i="2"/>
  <c r="U65" i="2"/>
  <c r="U67" i="2"/>
  <c r="U69" i="2"/>
  <c r="U71" i="2"/>
  <c r="U73" i="2"/>
  <c r="U75" i="2"/>
  <c r="U77" i="2"/>
  <c r="U79" i="2"/>
  <c r="U81" i="2"/>
  <c r="U83" i="2"/>
  <c r="U85" i="2"/>
  <c r="U87" i="2"/>
  <c r="U89" i="2"/>
  <c r="U91" i="2"/>
  <c r="U93" i="2"/>
  <c r="U95" i="2"/>
  <c r="U97" i="2"/>
  <c r="U99" i="2"/>
  <c r="U101" i="2"/>
  <c r="U103" i="2"/>
  <c r="U105" i="2"/>
  <c r="U107" i="2"/>
  <c r="U109" i="2"/>
  <c r="U111" i="2"/>
  <c r="U113" i="2"/>
  <c r="M31" i="2"/>
  <c r="M33" i="2"/>
  <c r="M35" i="2"/>
  <c r="M37" i="2"/>
  <c r="M39" i="2"/>
  <c r="M41" i="2"/>
  <c r="M43" i="2"/>
  <c r="M45" i="2"/>
  <c r="M47" i="2"/>
  <c r="M49" i="2"/>
  <c r="M51" i="2"/>
  <c r="M53" i="2"/>
  <c r="M55" i="2"/>
  <c r="M57" i="2"/>
  <c r="M59" i="2"/>
  <c r="M61" i="2"/>
  <c r="M63" i="2"/>
  <c r="M65" i="2"/>
  <c r="M67" i="2"/>
  <c r="M69" i="2"/>
  <c r="M71" i="2"/>
  <c r="M73" i="2"/>
  <c r="M75" i="2"/>
  <c r="M77" i="2"/>
  <c r="M79" i="2"/>
  <c r="M81" i="2"/>
  <c r="M83" i="2"/>
  <c r="M85" i="2"/>
  <c r="M87" i="2"/>
  <c r="M89" i="2"/>
  <c r="M91" i="2"/>
  <c r="M93" i="2"/>
  <c r="M95" i="2"/>
  <c r="M97" i="2"/>
  <c r="M99" i="2"/>
  <c r="M101" i="2"/>
  <c r="M103" i="2"/>
  <c r="M105" i="2"/>
  <c r="M107" i="2"/>
  <c r="M109" i="2"/>
  <c r="M111" i="2"/>
  <c r="M113" i="2"/>
  <c r="AB13" i="2" l="1"/>
  <c r="Y7" i="2"/>
  <c r="Z7" i="2"/>
  <c r="AL36" i="2"/>
  <c r="AL42" i="2"/>
  <c r="AL40" i="2"/>
  <c r="AL38" i="2"/>
  <c r="AH43" i="2"/>
  <c r="AH41" i="2"/>
  <c r="AH39" i="2"/>
  <c r="AH37" i="2"/>
  <c r="AO17" i="2"/>
  <c r="AO19" i="2"/>
  <c r="AO21" i="2"/>
  <c r="AA7" i="2" l="1"/>
  <c r="AP17" i="2"/>
  <c r="AF113" i="2"/>
  <c r="R113" i="2" s="1"/>
  <c r="AE113" i="2"/>
  <c r="AD113" i="2"/>
  <c r="AC113" i="2"/>
  <c r="W113" i="2"/>
  <c r="T113" i="2"/>
  <c r="AF111" i="2"/>
  <c r="R111" i="2" s="1"/>
  <c r="AE111" i="2"/>
  <c r="AD111" i="2"/>
  <c r="AC111" i="2"/>
  <c r="W111" i="2"/>
  <c r="T111" i="2"/>
  <c r="AF109" i="2"/>
  <c r="R109" i="2" s="1"/>
  <c r="AE109" i="2"/>
  <c r="AD109" i="2"/>
  <c r="AC109" i="2"/>
  <c r="W109" i="2"/>
  <c r="T109" i="2"/>
  <c r="AF107" i="2"/>
  <c r="R107" i="2" s="1"/>
  <c r="AE107" i="2"/>
  <c r="AD107" i="2"/>
  <c r="AC107" i="2"/>
  <c r="W107" i="2"/>
  <c r="T107" i="2"/>
  <c r="AF105" i="2"/>
  <c r="R105" i="2" s="1"/>
  <c r="AE105" i="2"/>
  <c r="AD105" i="2"/>
  <c r="AC105" i="2"/>
  <c r="W105" i="2"/>
  <c r="T105" i="2"/>
  <c r="AF103" i="2"/>
  <c r="R103" i="2" s="1"/>
  <c r="AE103" i="2"/>
  <c r="AD103" i="2"/>
  <c r="AC103" i="2"/>
  <c r="W103" i="2"/>
  <c r="T103" i="2"/>
  <c r="AF101" i="2"/>
  <c r="R101" i="2" s="1"/>
  <c r="AE101" i="2"/>
  <c r="AD101" i="2"/>
  <c r="AC101" i="2"/>
  <c r="W101" i="2"/>
  <c r="T101" i="2"/>
  <c r="AF99" i="2"/>
  <c r="R99" i="2" s="1"/>
  <c r="AE99" i="2"/>
  <c r="AD99" i="2"/>
  <c r="AC99" i="2"/>
  <c r="W99" i="2"/>
  <c r="AF97" i="2"/>
  <c r="R97" i="2" s="1"/>
  <c r="AE97" i="2"/>
  <c r="AD97" i="2"/>
  <c r="AC97" i="2"/>
  <c r="W97" i="2"/>
  <c r="AF95" i="2"/>
  <c r="R95" i="2" s="1"/>
  <c r="AE95" i="2"/>
  <c r="AD95" i="2"/>
  <c r="AC95" i="2"/>
  <c r="AF93" i="2"/>
  <c r="R93" i="2" s="1"/>
  <c r="AE93" i="2"/>
  <c r="AD93" i="2"/>
  <c r="AC93" i="2"/>
  <c r="W93" i="2"/>
  <c r="AF91" i="2"/>
  <c r="R91" i="2" s="1"/>
  <c r="AE91" i="2"/>
  <c r="AD91" i="2"/>
  <c r="AC91" i="2"/>
  <c r="W91" i="2"/>
  <c r="AF89" i="2"/>
  <c r="R89" i="2" s="1"/>
  <c r="AE89" i="2"/>
  <c r="AD89" i="2"/>
  <c r="AC89" i="2"/>
  <c r="W89" i="2"/>
  <c r="T89" i="2"/>
  <c r="AF87" i="2"/>
  <c r="R87" i="2" s="1"/>
  <c r="T87" i="2"/>
  <c r="AE87" i="2"/>
  <c r="AD87" i="2"/>
  <c r="AC87" i="2"/>
  <c r="W87" i="2"/>
  <c r="AF85" i="2"/>
  <c r="R85" i="2" s="1"/>
  <c r="AE85" i="2"/>
  <c r="AD85" i="2"/>
  <c r="AC85" i="2"/>
  <c r="W85" i="2"/>
  <c r="T85" i="2"/>
  <c r="AF83" i="2"/>
  <c r="R83" i="2" s="1"/>
  <c r="T83" i="2"/>
  <c r="AE83" i="2"/>
  <c r="AD83" i="2"/>
  <c r="AC83" i="2"/>
  <c r="W83" i="2"/>
  <c r="AF81" i="2"/>
  <c r="R81" i="2" s="1"/>
  <c r="AE81" i="2"/>
  <c r="AD81" i="2"/>
  <c r="AC81" i="2"/>
  <c r="W81" i="2"/>
  <c r="AF79" i="2"/>
  <c r="R79" i="2" s="1"/>
  <c r="AE79" i="2"/>
  <c r="AD79" i="2"/>
  <c r="AC79" i="2"/>
  <c r="W79" i="2"/>
  <c r="AF77" i="2"/>
  <c r="R77" i="2" s="1"/>
  <c r="AE77" i="2"/>
  <c r="AD77" i="2"/>
  <c r="AC77" i="2"/>
  <c r="W77" i="2"/>
  <c r="AF75" i="2"/>
  <c r="R75" i="2" s="1"/>
  <c r="AE75" i="2"/>
  <c r="AD75" i="2"/>
  <c r="AC75" i="2"/>
  <c r="W75" i="2"/>
  <c r="AC11" i="2"/>
  <c r="AC73" i="2"/>
  <c r="AC71" i="2"/>
  <c r="AC69" i="2"/>
  <c r="AC67" i="2"/>
  <c r="AC65" i="2"/>
  <c r="AC63" i="2"/>
  <c r="AC61" i="2"/>
  <c r="AC59" i="2"/>
  <c r="AC57" i="2"/>
  <c r="AC55" i="2"/>
  <c r="AC53" i="2"/>
  <c r="AC51" i="2"/>
  <c r="AC49" i="2"/>
  <c r="AC47" i="2"/>
  <c r="AC45" i="2"/>
  <c r="AC43" i="2"/>
  <c r="AC41" i="2"/>
  <c r="AC39" i="2"/>
  <c r="AC37" i="2"/>
  <c r="AC35" i="2"/>
  <c r="AC33" i="2"/>
  <c r="AC31" i="2"/>
  <c r="AC29" i="2"/>
  <c r="AC27" i="2"/>
  <c r="AC25" i="2"/>
  <c r="AC23" i="2"/>
  <c r="AC21" i="2"/>
  <c r="AC19" i="2"/>
  <c r="AC17" i="2"/>
  <c r="AC15" i="2"/>
  <c r="AC13" i="2"/>
  <c r="D8" i="2" s="1"/>
  <c r="O7" i="2"/>
  <c r="N7" i="2"/>
  <c r="AF11" i="2"/>
  <c r="AE11" i="2"/>
  <c r="AO13" i="2" s="1"/>
  <c r="AP13" i="2" s="1"/>
  <c r="AD11" i="2"/>
  <c r="M17" i="2"/>
  <c r="M15" i="2"/>
  <c r="AD13" i="2"/>
  <c r="AD15" i="2"/>
  <c r="AD17" i="2"/>
  <c r="AD19" i="2"/>
  <c r="AD21" i="2"/>
  <c r="AD23" i="2"/>
  <c r="AD25" i="2"/>
  <c r="AD27" i="2"/>
  <c r="AD29" i="2"/>
  <c r="AD31" i="2"/>
  <c r="AD33" i="2"/>
  <c r="AD35" i="2"/>
  <c r="AD37" i="2"/>
  <c r="AD39" i="2"/>
  <c r="AD41" i="2"/>
  <c r="AD43" i="2"/>
  <c r="AD45" i="2"/>
  <c r="AD47" i="2"/>
  <c r="AD49" i="2"/>
  <c r="AD51" i="2"/>
  <c r="AD53" i="2"/>
  <c r="AD55" i="2"/>
  <c r="AD57" i="2"/>
  <c r="AD59" i="2"/>
  <c r="AD61" i="2"/>
  <c r="AD63" i="2"/>
  <c r="AD65" i="2"/>
  <c r="AD67" i="2"/>
  <c r="AD69" i="2"/>
  <c r="AD71" i="2"/>
  <c r="AD73" i="2"/>
  <c r="AE13" i="2"/>
  <c r="AE15" i="2"/>
  <c r="AE17" i="2"/>
  <c r="AE19" i="2"/>
  <c r="AE21" i="2"/>
  <c r="AO16" i="2" s="1"/>
  <c r="AP16" i="2" s="1"/>
  <c r="AE23" i="2"/>
  <c r="AO20" i="2" s="1"/>
  <c r="AP20" i="2" s="1"/>
  <c r="AE25" i="2"/>
  <c r="AE27" i="2"/>
  <c r="AE29" i="2"/>
  <c r="AE31" i="2"/>
  <c r="AE33" i="2"/>
  <c r="AE35" i="2"/>
  <c r="AE37" i="2"/>
  <c r="AE39" i="2"/>
  <c r="AE41" i="2"/>
  <c r="AE43" i="2"/>
  <c r="AE45" i="2"/>
  <c r="AE47" i="2"/>
  <c r="AE49" i="2"/>
  <c r="AE51" i="2"/>
  <c r="AE53" i="2"/>
  <c r="AE55" i="2"/>
  <c r="AE57" i="2"/>
  <c r="AE59" i="2"/>
  <c r="AE61" i="2"/>
  <c r="AE63" i="2"/>
  <c r="AE65" i="2"/>
  <c r="AE67" i="2"/>
  <c r="AE69" i="2"/>
  <c r="AE71" i="2"/>
  <c r="AE73" i="2"/>
  <c r="AF13" i="2"/>
  <c r="R13" i="2" s="1"/>
  <c r="AF15" i="2"/>
  <c r="R15" i="2" s="1"/>
  <c r="W15" i="2" s="1"/>
  <c r="AF17" i="2"/>
  <c r="R17" i="2" s="1"/>
  <c r="W17" i="2" s="1"/>
  <c r="AF19" i="2"/>
  <c r="R19" i="2" s="1"/>
  <c r="AF21" i="2"/>
  <c r="R21" i="2" s="1"/>
  <c r="AF23" i="2"/>
  <c r="R23" i="2" s="1"/>
  <c r="AF25" i="2"/>
  <c r="R25" i="2" s="1"/>
  <c r="AF27" i="2"/>
  <c r="R27" i="2" s="1"/>
  <c r="AF29" i="2"/>
  <c r="R29" i="2" s="1"/>
  <c r="T29" i="2"/>
  <c r="AF31" i="2"/>
  <c r="R31" i="2" s="1"/>
  <c r="T31" i="2"/>
  <c r="AF33" i="2"/>
  <c r="R33" i="2" s="1"/>
  <c r="T33" i="2"/>
  <c r="AF35" i="2"/>
  <c r="R35" i="2" s="1"/>
  <c r="T35" i="2"/>
  <c r="AF37" i="2"/>
  <c r="R37" i="2" s="1"/>
  <c r="AF39" i="2"/>
  <c r="R39" i="2" s="1"/>
  <c r="T39" i="2"/>
  <c r="AF41" i="2"/>
  <c r="R41" i="2" s="1"/>
  <c r="T41" i="2"/>
  <c r="AF43" i="2"/>
  <c r="R43" i="2" s="1"/>
  <c r="T43" i="2"/>
  <c r="AF45" i="2"/>
  <c r="R45" i="2" s="1"/>
  <c r="T45" i="2"/>
  <c r="AF47" i="2"/>
  <c r="R47" i="2" s="1"/>
  <c r="AF49" i="2"/>
  <c r="R49" i="2" s="1"/>
  <c r="AF51" i="2"/>
  <c r="R51" i="2" s="1"/>
  <c r="AF53" i="2"/>
  <c r="R53" i="2" s="1"/>
  <c r="AF55" i="2"/>
  <c r="R55" i="2" s="1"/>
  <c r="AF57" i="2"/>
  <c r="R57" i="2" s="1"/>
  <c r="AF59" i="2"/>
  <c r="R59" i="2" s="1"/>
  <c r="AF61" i="2"/>
  <c r="R61" i="2" s="1"/>
  <c r="AF63" i="2"/>
  <c r="R63" i="2" s="1"/>
  <c r="AF65" i="2"/>
  <c r="R65" i="2" s="1"/>
  <c r="AF67" i="2"/>
  <c r="R67" i="2" s="1"/>
  <c r="AF69" i="2"/>
  <c r="R69" i="2" s="1"/>
  <c r="AF71" i="2"/>
  <c r="R71" i="2" s="1"/>
  <c r="AF73" i="2"/>
  <c r="R73" i="2" s="1"/>
  <c r="T73" i="2"/>
  <c r="J7" i="2"/>
  <c r="W47" i="2"/>
  <c r="U31" i="2"/>
  <c r="W73" i="2"/>
  <c r="W71" i="2"/>
  <c r="W69" i="2"/>
  <c r="W65" i="2"/>
  <c r="W61" i="2"/>
  <c r="W59" i="2"/>
  <c r="W57" i="2"/>
  <c r="W55" i="2"/>
  <c r="W49" i="2"/>
  <c r="W45" i="2"/>
  <c r="W43" i="2"/>
  <c r="W41" i="2"/>
  <c r="W25" i="2"/>
  <c r="W23" i="2"/>
  <c r="W21" i="2"/>
  <c r="W19" i="2"/>
  <c r="W11" i="2"/>
  <c r="Q115" i="2"/>
  <c r="P115" i="2"/>
  <c r="O115" i="2"/>
  <c r="N115" i="2"/>
  <c r="J115" i="2"/>
  <c r="W67" i="2"/>
  <c r="W63" i="2"/>
  <c r="W27" i="2"/>
  <c r="A17" i="2"/>
  <c r="A19" i="2" s="1"/>
  <c r="A21" i="2" s="1"/>
  <c r="A23" i="2" s="1"/>
  <c r="A25" i="2" s="1"/>
  <c r="A27" i="2" s="1"/>
  <c r="A29" i="2" s="1"/>
  <c r="A31" i="2" s="1"/>
  <c r="A33" i="2" s="1"/>
  <c r="A35" i="2" s="1"/>
  <c r="A37" i="2" s="1"/>
  <c r="A39" i="2" s="1"/>
  <c r="A41" i="2" s="1"/>
  <c r="A43" i="2" s="1"/>
  <c r="A45" i="2" s="1"/>
  <c r="A47" i="2" s="1"/>
  <c r="A49" i="2" s="1"/>
  <c r="A51" i="2" s="1"/>
  <c r="A53" i="2" s="1"/>
  <c r="A55" i="2" s="1"/>
  <c r="A57" i="2" s="1"/>
  <c r="A59" i="2" s="1"/>
  <c r="A61" i="2" s="1"/>
  <c r="A63" i="2" s="1"/>
  <c r="A65" i="2" s="1"/>
  <c r="A67" i="2" s="1"/>
  <c r="A69" i="2" s="1"/>
  <c r="A71" i="2" s="1"/>
  <c r="A73" i="2" s="1"/>
  <c r="A75" i="2" s="1"/>
  <c r="A77" i="2" s="1"/>
  <c r="A79" i="2" s="1"/>
  <c r="A81" i="2" s="1"/>
  <c r="A83" i="2" s="1"/>
  <c r="A85" i="2" s="1"/>
  <c r="A87" i="2" s="1"/>
  <c r="A89" i="2" s="1"/>
  <c r="A91" i="2" s="1"/>
  <c r="A93" i="2" s="1"/>
  <c r="A95" i="2" s="1"/>
  <c r="A97" i="2" s="1"/>
  <c r="A99" i="2" s="1"/>
  <c r="A101" i="2" s="1"/>
  <c r="A103" i="2" s="1"/>
  <c r="A105" i="2" s="1"/>
  <c r="A107" i="2" s="1"/>
  <c r="A109" i="2" s="1"/>
  <c r="A111" i="2" s="1"/>
  <c r="A113" i="2" s="1"/>
  <c r="Q7" i="2"/>
  <c r="P7" i="2"/>
  <c r="M19" i="2"/>
  <c r="W29" i="2"/>
  <c r="W33" i="2"/>
  <c r="U33" i="2"/>
  <c r="AO15" i="2"/>
  <c r="AP15" i="2" s="1"/>
  <c r="W37" i="2"/>
  <c r="W31" i="2"/>
  <c r="W35" i="2"/>
  <c r="W39" i="2"/>
  <c r="T81" i="2"/>
  <c r="T77" i="2"/>
  <c r="T75" i="2"/>
  <c r="T79" i="2"/>
  <c r="T97" i="2"/>
  <c r="T91" i="2"/>
  <c r="T99" i="2"/>
  <c r="T95" i="2"/>
  <c r="W95" i="2"/>
  <c r="AP21" i="2"/>
  <c r="W51" i="2"/>
  <c r="W53" i="2"/>
  <c r="U29" i="2"/>
  <c r="M29" i="2"/>
  <c r="AP19" i="2"/>
  <c r="M13" i="2"/>
  <c r="T93" i="2"/>
  <c r="T55" i="2"/>
  <c r="T61" i="2"/>
  <c r="T57" i="2"/>
  <c r="T53" i="2"/>
  <c r="T51" i="2"/>
  <c r="T71" i="2"/>
  <c r="T67" i="2"/>
  <c r="T49" i="2"/>
  <c r="T69" i="2"/>
  <c r="T65" i="2"/>
  <c r="T37" i="2"/>
  <c r="T63" i="2"/>
  <c r="T59" i="2"/>
  <c r="T47" i="2"/>
  <c r="T27" i="2"/>
  <c r="AO18" i="2" l="1"/>
  <c r="AP18" i="2" s="1"/>
  <c r="S19" i="2"/>
  <c r="U19" i="2" s="1"/>
  <c r="U27" i="2"/>
  <c r="M27" i="2"/>
  <c r="S13" i="2"/>
  <c r="U13" i="2" s="1"/>
  <c r="V7" i="2" s="1"/>
  <c r="AP48" i="2" s="1"/>
  <c r="AO14" i="2"/>
  <c r="AP14" i="2" s="1"/>
  <c r="R11" i="2"/>
  <c r="S11" i="2" s="1"/>
  <c r="U15" i="2"/>
  <c r="U17" i="2"/>
  <c r="T25" i="2"/>
  <c r="T23" i="2"/>
  <c r="M23" i="2"/>
  <c r="T21" i="2"/>
  <c r="AN14" i="2"/>
  <c r="AN13" i="2"/>
  <c r="AN15" i="2"/>
  <c r="AN16" i="2"/>
  <c r="AN17" i="2"/>
  <c r="AN18" i="2"/>
  <c r="AN19" i="2"/>
  <c r="AN20" i="2"/>
  <c r="AN21" i="2"/>
  <c r="AL37" i="2"/>
  <c r="AL43" i="2"/>
  <c r="AP42" i="2" s="1"/>
  <c r="AL41" i="2"/>
  <c r="AP40" i="2" s="1"/>
  <c r="AL39" i="2"/>
  <c r="AP38" i="2" s="1"/>
  <c r="T17" i="2"/>
  <c r="T13" i="2"/>
  <c r="T15" i="2"/>
  <c r="T19" i="2"/>
  <c r="AK45" i="2"/>
  <c r="K7" i="2"/>
  <c r="F8" i="2"/>
  <c r="W115" i="2"/>
  <c r="AF115" i="2"/>
  <c r="L115" i="2"/>
  <c r="W7" i="2"/>
  <c r="AP46" i="2" s="1"/>
  <c r="AP22" i="2" l="1"/>
  <c r="U25" i="2"/>
  <c r="M25" i="2"/>
  <c r="U21" i="2"/>
  <c r="M21" i="2"/>
  <c r="U23" i="2"/>
  <c r="S7" i="2"/>
  <c r="T11" i="2"/>
  <c r="T7" i="2" s="1"/>
  <c r="AO22" i="2"/>
  <c r="X7" i="2"/>
  <c r="AM35" i="2"/>
  <c r="AP36" i="2"/>
  <c r="AP44" i="2" s="1"/>
  <c r="AP45" i="2" s="1"/>
  <c r="R7" i="2"/>
  <c r="R115" i="2"/>
  <c r="S115" i="2"/>
  <c r="X115" i="2"/>
  <c r="AN22" i="2"/>
  <c r="AP47" i="2" l="1"/>
  <c r="T115" i="2"/>
  <c r="U11" i="2"/>
  <c r="U115" i="2" s="1"/>
  <c r="M11" i="2"/>
  <c r="M7" i="2" s="1"/>
  <c r="AP23" i="2" s="1"/>
  <c r="AP49" i="2" s="1"/>
  <c r="AP70" i="2" s="1"/>
  <c r="AB115" i="2"/>
  <c r="AB7" i="2"/>
  <c r="AP71" i="2" l="1"/>
  <c r="AP73" i="2"/>
  <c r="U7" i="2"/>
</calcChain>
</file>

<file path=xl/sharedStrings.xml><?xml version="1.0" encoding="utf-8"?>
<sst xmlns="http://schemas.openxmlformats.org/spreadsheetml/2006/main" count="133" uniqueCount="120">
  <si>
    <t>Trails Club of Oregon ~ Lodge Host Form</t>
  </si>
  <si>
    <t>Date opened:</t>
  </si>
  <si>
    <t>Host:</t>
  </si>
  <si>
    <t xml:space="preserve">Tyee </t>
  </si>
  <si>
    <t xml:space="preserve">Nesika </t>
  </si>
  <si>
    <t>Date closed:</t>
  </si>
  <si>
    <t>~</t>
  </si>
  <si>
    <t># 3rd meal</t>
  </si>
  <si>
    <t># 4th meal</t>
  </si>
  <si>
    <t>No.</t>
  </si>
  <si>
    <t>Lodging</t>
  </si>
  <si>
    <t>Code</t>
  </si>
  <si>
    <t>Rate</t>
  </si>
  <si>
    <t>People</t>
  </si>
  <si>
    <t>Nights</t>
  </si>
  <si>
    <t>Gross Amount</t>
  </si>
  <si>
    <t>Day Use</t>
  </si>
  <si>
    <t>d</t>
  </si>
  <si>
    <t>Member</t>
  </si>
  <si>
    <t>m</t>
  </si>
  <si>
    <t>Jr.Member (12-17)</t>
  </si>
  <si>
    <t>g</t>
  </si>
  <si>
    <t>Food Expenses: (list and attach receipts)</t>
  </si>
  <si>
    <t>Amount</t>
  </si>
  <si>
    <t>Total Meals</t>
  </si>
  <si>
    <t>Price</t>
  </si>
  <si>
    <t>Breakfasts @</t>
  </si>
  <si>
    <t>Totals</t>
  </si>
  <si>
    <t>Adult Guest</t>
  </si>
  <si>
    <r>
      <rPr>
        <b/>
        <sz val="9"/>
        <rFont val="Arial"/>
        <family val="2"/>
      </rPr>
      <t>Lunch</t>
    </r>
    <r>
      <rPr>
        <sz val="9"/>
        <rFont val="Arial"/>
        <family val="2"/>
      </rPr>
      <t>/3rd meal @</t>
    </r>
  </si>
  <si>
    <t xml:space="preserve">Suggested Improvements (Work Trip Projects) and other comments: </t>
  </si>
  <si>
    <t>Special/4th meal @</t>
  </si>
  <si>
    <t>Balance to be paid to TCO</t>
  </si>
  <si>
    <t>Ref:</t>
  </si>
  <si>
    <t>adult meal cost</t>
  </si>
  <si>
    <t>adult</t>
  </si>
  <si>
    <t>Dinners @</t>
  </si>
  <si>
    <t>Family total</t>
  </si>
  <si>
    <t>Individual's total</t>
  </si>
  <si>
    <t>Meals</t>
  </si>
  <si>
    <t>Total</t>
  </si>
  <si>
    <t>Family group</t>
  </si>
  <si>
    <t># Breakfasts</t>
  </si>
  <si>
    <t># Dinners</t>
  </si>
  <si>
    <t>for ttl Nights AC</t>
  </si>
  <si>
    <t>Gross total</t>
  </si>
  <si>
    <t>Family capped total:</t>
  </si>
  <si>
    <t xml:space="preserve"> Meal prices are not locked.  3rd &amp; 4th for 2nd day or ?</t>
  </si>
  <si>
    <t>Totals (same as at bottom of second page)-&gt;:</t>
  </si>
  <si>
    <t>Meals total</t>
  </si>
  <si>
    <t>p</t>
  </si>
  <si>
    <r>
      <t>Coupon/</t>
    </r>
    <r>
      <rPr>
        <b/>
        <sz val="9"/>
        <rFont val="Arial"/>
        <family val="2"/>
      </rPr>
      <t>P</t>
    </r>
    <r>
      <rPr>
        <sz val="9"/>
        <rFont val="Arial"/>
        <family val="2"/>
      </rPr>
      <t>rivileged</t>
    </r>
  </si>
  <si>
    <t>Host/Cook</t>
  </si>
  <si>
    <t>Meal Charges</t>
  </si>
  <si>
    <t>X</t>
  </si>
  <si>
    <t>f</t>
  </si>
  <si>
    <t>HIDE</t>
  </si>
  <si>
    <t>Owed for meals:</t>
  </si>
  <si>
    <t>Ref: Trails Club of Oregon Lodge - Host / Cook Instructions</t>
  </si>
  <si>
    <t>Male  Female</t>
  </si>
  <si>
    <t># Days Nights</t>
  </si>
  <si>
    <t>Print blank form for initial or manual use.</t>
  </si>
  <si>
    <t>Description (date, store)</t>
  </si>
  <si>
    <t xml:space="preserve"> Comments (these help the lodge chairperson)</t>
  </si>
  <si>
    <t xml:space="preserve"> Supplies needed:(soap, paper goods, bulbs)</t>
  </si>
  <si>
    <t xml:space="preserve"> Maintenance &amp; Repairs Done (Exclude cleaning)</t>
  </si>
  <si>
    <t xml:space="preserve"> Problems: (Heat, Water, Dead Water Heaters, etc.)</t>
  </si>
  <si>
    <t>Mem.Teen (12-17)</t>
  </si>
  <si>
    <t>Mem.Child (&lt; 12)</t>
  </si>
  <si>
    <t>Guest Child (&lt; 12)</t>
  </si>
  <si>
    <t>x</t>
  </si>
  <si>
    <t>child&lt;12</t>
  </si>
  <si>
    <r>
      <rPr>
        <b/>
        <sz val="8"/>
        <color indexed="8"/>
        <rFont val="Tahoma"/>
        <family val="2"/>
      </rPr>
      <t>Record Meals</t>
    </r>
    <r>
      <rPr>
        <sz val="8"/>
        <color indexed="8"/>
        <rFont val="Tahoma"/>
        <family val="2"/>
      </rPr>
      <t>: Under Meals (column N-Q), enter number of each meal per person.  Increase a meal price or add a price for an additional meal use (column AJ) below.</t>
    </r>
  </si>
  <si>
    <t>j</t>
  </si>
  <si>
    <t>t</t>
  </si>
  <si>
    <t>c</t>
  </si>
  <si>
    <t>k</t>
  </si>
  <si>
    <t>h</t>
  </si>
  <si>
    <t>Host name will be No. 1, Family "a", Code "h".</t>
  </si>
  <si>
    <t>code h</t>
  </si>
  <si>
    <r>
      <t xml:space="preserve">WARNING!  </t>
    </r>
    <r>
      <rPr>
        <sz val="8"/>
        <rFont val="Tahoma"/>
        <family val="2"/>
      </rPr>
      <t>Cells outlined in RED can be edited.  All other cells are computed.</t>
    </r>
  </si>
  <si>
    <t>Form</t>
  </si>
  <si>
    <t>x = late cancel , no-show</t>
  </si>
  <si>
    <t>Form updated:</t>
  </si>
  <si>
    <t>Daily lodge fee</t>
  </si>
  <si>
    <t>Family Capped .. Lodge Total:</t>
  </si>
  <si>
    <r>
      <rPr>
        <b/>
        <sz val="8"/>
        <color rgb="FFC00000"/>
        <rFont val="Arial"/>
        <family val="2"/>
      </rPr>
      <t>X</t>
    </r>
    <r>
      <rPr>
        <sz val="8"/>
        <rFont val="Arial"/>
        <family val="2"/>
      </rPr>
      <t xml:space="preserve"> Meal cost</t>
    </r>
  </si>
  <si>
    <t>Male or Female -X</t>
  </si>
  <si>
    <t>for ttl People AB-X</t>
  </si>
  <si>
    <t>drop down codes</t>
  </si>
  <si>
    <t>member family cap</t>
  </si>
  <si>
    <t>non-member family cap</t>
  </si>
  <si>
    <r>
      <rPr>
        <b/>
        <sz val="8"/>
        <rFont val="Arial"/>
        <family val="2"/>
      </rPr>
      <t>Female #</t>
    </r>
    <r>
      <rPr>
        <sz val="8"/>
        <rFont val="Arial"/>
        <family val="2"/>
      </rPr>
      <t>:</t>
    </r>
  </si>
  <si>
    <r>
      <rPr>
        <b/>
        <sz val="8"/>
        <rFont val="Arial"/>
        <family val="2"/>
      </rPr>
      <t>Male #</t>
    </r>
    <r>
      <rPr>
        <sz val="8"/>
        <rFont val="Arial"/>
        <family val="2"/>
      </rPr>
      <t>:</t>
    </r>
  </si>
  <si>
    <r>
      <rPr>
        <b/>
        <sz val="10"/>
        <rFont val="Arial"/>
        <family val="2"/>
      </rPr>
      <t>Name</t>
    </r>
    <r>
      <rPr>
        <sz val="10"/>
        <rFont val="Arial"/>
        <family val="2"/>
      </rPr>
      <t xml:space="preserve"> (plus </t>
    </r>
    <r>
      <rPr>
        <sz val="10"/>
        <color rgb="FFFF0000"/>
        <rFont val="Arial"/>
        <family val="2"/>
      </rPr>
      <t>age</t>
    </r>
    <r>
      <rPr>
        <sz val="10"/>
        <rFont val="Arial"/>
        <family val="2"/>
      </rPr>
      <t xml:space="preserve"> if under 18)</t>
    </r>
  </si>
  <si>
    <t>Family Lodge cap'd</t>
  </si>
  <si>
    <t>Per fire regulations for Tyee, 22 per dorm plus 6 more on main floor but only when dorms are full.</t>
  </si>
  <si>
    <r>
      <rPr>
        <b/>
        <sz val="8"/>
        <rFont val="Tahoma"/>
        <family val="2"/>
      </rPr>
      <t xml:space="preserve">                 Input area inside double red lines.</t>
    </r>
    <r>
      <rPr>
        <sz val="8"/>
        <rFont val="Tahoma"/>
        <family val="2"/>
      </rPr>
      <t xml:space="preserve">
Record Lodging:  </t>
    </r>
    <r>
      <rPr>
        <b/>
        <sz val="8"/>
        <color indexed="60"/>
        <rFont val="Tahoma"/>
        <family val="2"/>
      </rPr>
      <t>1)</t>
    </r>
    <r>
      <rPr>
        <sz val="8"/>
        <rFont val="Tahoma"/>
        <family val="2"/>
      </rPr>
      <t xml:space="preserve"> List each family together, member first, if any.  </t>
    </r>
    <r>
      <rPr>
        <b/>
        <sz val="8"/>
        <color indexed="60"/>
        <rFont val="Tahoma"/>
        <family val="2"/>
      </rPr>
      <t xml:space="preserve"> 2)</t>
    </r>
    <r>
      <rPr>
        <sz val="8"/>
        <rFont val="Tahoma"/>
        <family val="2"/>
      </rPr>
      <t xml:space="preserve"> Under Family group (column B), enter the same alpha code (a, b, c) for each family member. An individual is a family of one.   </t>
    </r>
    <r>
      <rPr>
        <b/>
        <sz val="8"/>
        <color indexed="60"/>
        <rFont val="Tahoma"/>
        <family val="2"/>
      </rPr>
      <t xml:space="preserve"> 3)</t>
    </r>
    <r>
      <rPr>
        <sz val="8"/>
        <rFont val="Tahoma"/>
        <family val="2"/>
      </rPr>
      <t xml:space="preserve"> Enter (m or f) male or female in Column H.  </t>
    </r>
    <r>
      <rPr>
        <b/>
        <sz val="8"/>
        <color indexed="60"/>
        <rFont val="Tahoma"/>
        <family val="2"/>
      </rPr>
      <t xml:space="preserve"> 4)</t>
    </r>
    <r>
      <rPr>
        <sz val="8"/>
        <rFont val="Tahoma"/>
        <family val="2"/>
      </rPr>
      <t xml:space="preserve"> Under Code (column I), enter a Lodge Code (see below) to display lodge fee per day.  </t>
    </r>
    <r>
      <rPr>
        <b/>
        <sz val="8"/>
        <color indexed="60"/>
        <rFont val="Tahoma"/>
        <family val="2"/>
      </rPr>
      <t xml:space="preserve"> 5)</t>
    </r>
    <r>
      <rPr>
        <sz val="8"/>
        <rFont val="Tahoma"/>
        <family val="2"/>
      </rPr>
      <t xml:space="preserve"> Enter # of Days or Nights to display total lodge charge (family must use the same # of Days).  The spreadsheet will auto calculate any family caps.</t>
    </r>
  </si>
  <si>
    <t xml:space="preserve">Member Family lodge gross </t>
  </si>
  <si>
    <t>Member Family Lodge cap'd</t>
  </si>
  <si>
    <t>Guest Family lodge gross</t>
  </si>
  <si>
    <t>day use</t>
  </si>
  <si>
    <t>https://trailsclub.org/tco-lodge-host-form/</t>
  </si>
  <si>
    <t xml:space="preserve"> https://trailsclub.org/about/about-our-lodges/tco-lodge-fees/</t>
  </si>
  <si>
    <t>Food expense withheld from payments</t>
  </si>
  <si>
    <t>Total of advanced plus withheld.</t>
  </si>
  <si>
    <t>Money advanced for food cost:</t>
  </si>
  <si>
    <t>Balance to be paid to Cook</t>
  </si>
  <si>
    <t>PayPal?</t>
  </si>
  <si>
    <t>Pre-cap total:</t>
  </si>
  <si>
    <t>Y</t>
  </si>
  <si>
    <t>Total owed TCO by late cancels/no-shows:</t>
  </si>
  <si>
    <t>Total money collected:</t>
  </si>
  <si>
    <t>host meals:</t>
  </si>
  <si>
    <t>PayPal payments:</t>
  </si>
  <si>
    <t>Excess (or defecit) paid money</t>
  </si>
  <si>
    <t>Total food expenses:</t>
  </si>
  <si>
    <t>Money for meals:</t>
  </si>
  <si>
    <t>When meal fees are charged, both the overnight and meal fees are waived for the host and cooks. Cook’s assistants may be added to have at most 1 cook for each 15  people served.</t>
  </si>
  <si>
    <r>
      <rPr>
        <b/>
        <sz val="8"/>
        <color indexed="8"/>
        <rFont val="Tahoma"/>
        <family val="2"/>
      </rPr>
      <t>Meal Fees</t>
    </r>
    <r>
      <rPr>
        <sz val="8"/>
        <color indexed="8"/>
        <rFont val="Tahoma"/>
        <family val="2"/>
      </rPr>
      <t xml:space="preserve">: Breakfast $7, Lunch $9 (if included) and Dinner $10. Meals for children younger than twelve (12) are half price.
Meal fees may be higher if stated in the announcement or at registration. 
If someone cancels after the food is purchased or is a no-show, they are still obligated to pay their meal fees to the club.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</si>
</sst>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quot;$&quot;#,##0.00"/>
  </numFmts>
  <fonts count="69" x14ac:knownFonts="1">
    <font>
      <sz val="11"/>
      <color theme="1"/>
      <name val="Calibri"/>
      <family val="2"/>
      <scheme val="minor"/>
    </font>
    <font>
      <b/>
      <sz val="7"/>
      <name val="Arial Narrow"/>
      <family val="2"/>
    </font>
    <font>
      <sz val="10"/>
      <name val="Arial"/>
      <family val="2"/>
    </font>
    <font>
      <b/>
      <sz val="14"/>
      <name val="Arial"/>
      <family val="2"/>
    </font>
    <font>
      <b/>
      <sz val="10"/>
      <name val="Arial"/>
      <family val="2"/>
    </font>
    <font>
      <sz val="9"/>
      <name val="Arial"/>
      <family val="2"/>
    </font>
    <font>
      <sz val="8"/>
      <name val="Arial Narrow"/>
      <family val="2"/>
    </font>
    <font>
      <b/>
      <sz val="9"/>
      <name val="Arial"/>
      <family val="2"/>
    </font>
    <font>
      <b/>
      <sz val="8"/>
      <name val="Arial Narrow"/>
      <family val="2"/>
    </font>
    <font>
      <sz val="8"/>
      <name val="Arial"/>
      <family val="2"/>
    </font>
    <font>
      <u/>
      <sz val="10"/>
      <color indexed="12"/>
      <name val="Arial"/>
      <family val="2"/>
    </font>
    <font>
      <sz val="9"/>
      <name val="Arial Narrow"/>
      <family val="2"/>
    </font>
    <font>
      <sz val="7"/>
      <name val="Arial"/>
      <family val="2"/>
    </font>
    <font>
      <b/>
      <sz val="8"/>
      <name val="Arial"/>
      <family val="2"/>
    </font>
    <font>
      <sz val="6"/>
      <name val="Arial"/>
      <family val="2"/>
    </font>
    <font>
      <b/>
      <sz val="9"/>
      <name val="Arial Narrow"/>
      <family val="2"/>
    </font>
    <font>
      <u/>
      <sz val="8"/>
      <color indexed="12"/>
      <name val="Arial Narrow"/>
      <family val="2"/>
    </font>
    <font>
      <b/>
      <sz val="7"/>
      <name val="Arial"/>
      <family val="2"/>
    </font>
    <font>
      <sz val="8.5"/>
      <name val="Arial"/>
      <family val="2"/>
    </font>
    <font>
      <sz val="8"/>
      <name val="Tahoma"/>
      <family val="2"/>
    </font>
    <font>
      <b/>
      <sz val="9"/>
      <name val="Tahoma"/>
      <family val="2"/>
    </font>
    <font>
      <sz val="9"/>
      <name val="Tahoma"/>
      <family val="2"/>
    </font>
    <font>
      <b/>
      <sz val="8"/>
      <name val="Tahoma"/>
      <family val="2"/>
    </font>
    <font>
      <sz val="11"/>
      <name val="Tahoma"/>
      <family val="2"/>
    </font>
    <font>
      <b/>
      <sz val="14"/>
      <name val="Tahoma"/>
      <family val="2"/>
    </font>
    <font>
      <b/>
      <sz val="11"/>
      <name val="Tahoma"/>
      <family val="2"/>
    </font>
    <font>
      <b/>
      <sz val="8"/>
      <color indexed="8"/>
      <name val="Tahoma"/>
      <family val="2"/>
    </font>
    <font>
      <sz val="8"/>
      <color indexed="8"/>
      <name val="Tahoma"/>
      <family val="2"/>
    </font>
    <font>
      <b/>
      <sz val="8"/>
      <color indexed="60"/>
      <name val="Tahoma"/>
      <family val="2"/>
    </font>
    <font>
      <b/>
      <sz val="12"/>
      <name val="Tahoma"/>
      <family val="2"/>
    </font>
    <font>
      <b/>
      <sz val="10"/>
      <name val="Tahoma"/>
      <family val="2"/>
    </font>
    <font>
      <sz val="11"/>
      <color theme="1"/>
      <name val="Calibri"/>
      <family val="2"/>
      <scheme val="minor"/>
    </font>
    <font>
      <b/>
      <sz val="11"/>
      <color theme="1"/>
      <name val="Calibri"/>
      <family val="2"/>
      <scheme val="minor"/>
    </font>
    <font>
      <sz val="8"/>
      <color theme="1"/>
      <name val="Arial Narrow"/>
      <family val="2"/>
    </font>
    <font>
      <sz val="8"/>
      <color theme="1"/>
      <name val="Calibri"/>
      <family val="2"/>
      <scheme val="minor"/>
    </font>
    <font>
      <sz val="9"/>
      <color theme="1"/>
      <name val="Calibri"/>
      <family val="2"/>
      <scheme val="minor"/>
    </font>
    <font>
      <sz val="9"/>
      <color theme="1"/>
      <name val="Cambria"/>
      <family val="1"/>
      <scheme val="major"/>
    </font>
    <font>
      <sz val="8"/>
      <color theme="1"/>
      <name val="Cambria"/>
      <family val="1"/>
      <scheme val="major"/>
    </font>
    <font>
      <b/>
      <sz val="9"/>
      <color theme="1"/>
      <name val="Calibri"/>
      <family val="2"/>
      <scheme val="minor"/>
    </font>
    <font>
      <b/>
      <sz val="11"/>
      <color theme="1"/>
      <name val="Cambria"/>
      <family val="1"/>
      <scheme val="major"/>
    </font>
    <font>
      <sz val="9"/>
      <name val="Calibri"/>
      <family val="2"/>
      <scheme val="minor"/>
    </font>
    <font>
      <sz val="8"/>
      <name val="Cambria"/>
      <family val="1"/>
      <scheme val="major"/>
    </font>
    <font>
      <sz val="10"/>
      <color theme="1"/>
      <name val="Calibri"/>
      <family val="2"/>
      <scheme val="minor"/>
    </font>
    <font>
      <sz val="11"/>
      <color theme="1"/>
      <name val="Tahoma"/>
      <family val="2"/>
    </font>
    <font>
      <b/>
      <sz val="8"/>
      <color theme="1"/>
      <name val="Tahoma"/>
      <family val="2"/>
    </font>
    <font>
      <sz val="10"/>
      <color theme="1"/>
      <name val="Arial"/>
      <family val="2"/>
    </font>
    <font>
      <b/>
      <sz val="11"/>
      <color rgb="FFFF0000"/>
      <name val="Calibri"/>
      <family val="2"/>
      <scheme val="minor"/>
    </font>
    <font>
      <b/>
      <sz val="8"/>
      <color theme="1"/>
      <name val="Arial"/>
      <family val="2"/>
    </font>
    <font>
      <b/>
      <sz val="11"/>
      <color theme="1"/>
      <name val="Tahoma"/>
      <family val="2"/>
    </font>
    <font>
      <b/>
      <sz val="12"/>
      <color theme="1"/>
      <name val="Calibri"/>
      <family val="2"/>
      <scheme val="minor"/>
    </font>
    <font>
      <sz val="9"/>
      <color theme="1"/>
      <name val="Tahoma"/>
      <family val="2"/>
    </font>
    <font>
      <sz val="11"/>
      <color rgb="FFC00000"/>
      <name val="Calibri"/>
      <family val="2"/>
      <scheme val="minor"/>
    </font>
    <font>
      <b/>
      <sz val="10"/>
      <name val="Calibri"/>
      <family val="2"/>
      <scheme val="minor"/>
    </font>
    <font>
      <u/>
      <sz val="8"/>
      <color indexed="12"/>
      <name val="Cambria"/>
      <family val="1"/>
      <scheme val="major"/>
    </font>
    <font>
      <sz val="8"/>
      <color theme="1"/>
      <name val="Tahoma"/>
      <family val="2"/>
    </font>
    <font>
      <sz val="10"/>
      <color rgb="FFC00000"/>
      <name val="Arial"/>
      <family val="2"/>
    </font>
    <font>
      <b/>
      <sz val="8"/>
      <color rgb="FFFF0000"/>
      <name val="Arial Narrow"/>
      <family val="2"/>
    </font>
    <font>
      <b/>
      <sz val="8"/>
      <color theme="1"/>
      <name val="Arial Narrow"/>
      <family val="2"/>
    </font>
    <font>
      <sz val="11"/>
      <color theme="1"/>
      <name val="Arial"/>
      <family val="2"/>
    </font>
    <font>
      <sz val="10"/>
      <color theme="1"/>
      <name val="Tahoma"/>
      <family val="2"/>
    </font>
    <font>
      <sz val="8"/>
      <color rgb="FFFF0000"/>
      <name val="Tahoma"/>
      <family val="2"/>
    </font>
    <font>
      <b/>
      <sz val="11"/>
      <name val="Arial"/>
      <family val="2"/>
    </font>
    <font>
      <b/>
      <sz val="10"/>
      <color theme="1"/>
      <name val="Arial"/>
      <family val="2"/>
    </font>
    <font>
      <b/>
      <sz val="10"/>
      <color indexed="8"/>
      <name val="Arial"/>
      <family val="2"/>
    </font>
    <font>
      <sz val="7"/>
      <color theme="1"/>
      <name val="Arial"/>
      <family val="2"/>
    </font>
    <font>
      <b/>
      <sz val="8"/>
      <color rgb="FFC00000"/>
      <name val="Arial"/>
      <family val="2"/>
    </font>
    <font>
      <sz val="10"/>
      <color rgb="FFFF0000"/>
      <name val="Arial"/>
      <family val="2"/>
    </font>
    <font>
      <sz val="11"/>
      <color rgb="FFC00000"/>
      <name val="Arial"/>
      <family val="2"/>
    </font>
    <font>
      <sz val="11"/>
      <color theme="5" tint="-0.24994659260841701"/>
      <name val="Arial"/>
      <family val="2"/>
    </font>
  </fonts>
  <fills count="3">
    <fill>
      <patternFill patternType="none"/>
    </fill>
    <fill>
      <patternFill patternType="gray125"/>
    </fill>
    <fill>
      <patternFill patternType="solid">
        <fgColor rgb="FFFFFF00"/>
        <bgColor indexed="64"/>
      </patternFill>
    </fill>
  </fills>
  <borders count="255">
    <border>
      <left/>
      <right/>
      <top/>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style="double">
        <color indexed="64"/>
      </left>
      <right/>
      <top/>
      <bottom/>
      <diagonal/>
    </border>
    <border>
      <left style="double">
        <color indexed="64"/>
      </left>
      <right/>
      <top style="thin">
        <color indexed="8"/>
      </top>
      <bottom style="thin">
        <color indexed="8"/>
      </bottom>
      <diagonal/>
    </border>
    <border>
      <left style="thin">
        <color indexed="8"/>
      </left>
      <right/>
      <top/>
      <bottom/>
      <diagonal/>
    </border>
    <border>
      <left style="thin">
        <color indexed="64"/>
      </left>
      <right/>
      <top/>
      <bottom/>
      <diagonal/>
    </border>
    <border>
      <left/>
      <right style="thin">
        <color indexed="64"/>
      </right>
      <top/>
      <bottom/>
      <diagonal/>
    </border>
    <border>
      <left/>
      <right style="thin">
        <color indexed="64"/>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8"/>
      </right>
      <top style="thin">
        <color indexed="64"/>
      </top>
      <bottom/>
      <diagonal/>
    </border>
    <border>
      <left/>
      <right/>
      <top style="double">
        <color indexed="8"/>
      </top>
      <bottom/>
      <diagonal/>
    </border>
    <border>
      <left/>
      <right style="thin">
        <color indexed="8"/>
      </right>
      <top style="double">
        <color indexed="8"/>
      </top>
      <bottom/>
      <diagonal/>
    </border>
    <border>
      <left style="thin">
        <color indexed="8"/>
      </left>
      <right style="thin">
        <color indexed="8"/>
      </right>
      <top/>
      <bottom/>
      <diagonal/>
    </border>
    <border>
      <left/>
      <right/>
      <top/>
      <bottom style="thin">
        <color indexed="8"/>
      </bottom>
      <diagonal/>
    </border>
    <border>
      <left/>
      <right/>
      <top style="hair">
        <color indexed="8"/>
      </top>
      <bottom/>
      <diagonal/>
    </border>
    <border>
      <left style="hair">
        <color indexed="8"/>
      </left>
      <right style="hair">
        <color indexed="8"/>
      </right>
      <top style="hair">
        <color indexed="8"/>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style="thin">
        <color indexed="8"/>
      </right>
      <top style="hair">
        <color indexed="8"/>
      </top>
      <bottom/>
      <diagonal/>
    </border>
    <border>
      <left style="hair">
        <color indexed="8"/>
      </left>
      <right style="thin">
        <color indexed="8"/>
      </right>
      <top/>
      <bottom style="hair">
        <color indexed="8"/>
      </bottom>
      <diagonal/>
    </border>
    <border>
      <left/>
      <right/>
      <top style="hair">
        <color indexed="64"/>
      </top>
      <bottom style="hair">
        <color indexed="64"/>
      </bottom>
      <diagonal/>
    </border>
    <border>
      <left/>
      <right/>
      <top/>
      <bottom style="hair">
        <color indexed="8"/>
      </bottom>
      <diagonal/>
    </border>
    <border>
      <left/>
      <right style="hair">
        <color indexed="8"/>
      </right>
      <top/>
      <bottom style="hair">
        <color indexed="8"/>
      </bottom>
      <diagonal/>
    </border>
    <border>
      <left/>
      <right style="hair">
        <color indexed="8"/>
      </right>
      <top style="hair">
        <color indexed="8"/>
      </top>
      <bottom/>
      <diagonal/>
    </border>
    <border>
      <left style="thin">
        <color indexed="8"/>
      </left>
      <right/>
      <top style="thin">
        <color indexed="8"/>
      </top>
      <bottom style="thin">
        <color indexed="8"/>
      </bottom>
      <diagonal/>
    </border>
    <border>
      <left style="thin">
        <color indexed="8"/>
      </left>
      <right/>
      <top style="hair">
        <color indexed="8"/>
      </top>
      <bottom/>
      <diagonal/>
    </border>
    <border>
      <left style="thin">
        <color indexed="8"/>
      </left>
      <right/>
      <top/>
      <bottom style="hair">
        <color indexed="8"/>
      </bottom>
      <diagonal/>
    </border>
    <border>
      <left/>
      <right/>
      <top style="thin">
        <color indexed="8"/>
      </top>
      <bottom style="hair">
        <color indexed="8"/>
      </bottom>
      <diagonal/>
    </border>
    <border>
      <left style="hair">
        <color indexed="8"/>
      </left>
      <right/>
      <top style="thin">
        <color indexed="8"/>
      </top>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diagonal/>
    </border>
    <border>
      <left/>
      <right style="hair">
        <color indexed="8"/>
      </right>
      <top style="hair">
        <color indexed="8"/>
      </top>
      <bottom style="hair">
        <color indexed="8"/>
      </bottom>
      <diagonal/>
    </border>
    <border>
      <left/>
      <right/>
      <top style="dashed">
        <color indexed="64"/>
      </top>
      <bottom style="dashed">
        <color indexed="64"/>
      </bottom>
      <diagonal/>
    </border>
    <border>
      <left style="thin">
        <color indexed="8"/>
      </left>
      <right/>
      <top style="thin">
        <color indexed="8"/>
      </top>
      <bottom/>
      <diagonal/>
    </border>
    <border>
      <left/>
      <right style="hair">
        <color indexed="8"/>
      </right>
      <top/>
      <bottom/>
      <diagonal/>
    </border>
    <border>
      <left/>
      <right style="hair">
        <color indexed="8"/>
      </right>
      <top/>
      <bottom style="thin">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diagonal/>
    </border>
    <border>
      <left style="double">
        <color indexed="64"/>
      </left>
      <right/>
      <top style="thin">
        <color indexed="8"/>
      </top>
      <bottom/>
      <diagonal/>
    </border>
    <border>
      <left style="double">
        <color indexed="64"/>
      </left>
      <right/>
      <top/>
      <bottom style="hair">
        <color indexed="8"/>
      </bottom>
      <diagonal/>
    </border>
    <border>
      <left/>
      <right style="thin">
        <color indexed="64"/>
      </right>
      <top style="thin">
        <color indexed="64"/>
      </top>
      <bottom/>
      <diagonal/>
    </border>
    <border>
      <left/>
      <right style="thin">
        <color indexed="64"/>
      </right>
      <top style="thin">
        <color indexed="8"/>
      </top>
      <bottom/>
      <diagonal/>
    </border>
    <border>
      <left style="thin">
        <color indexed="8"/>
      </left>
      <right/>
      <top style="thin">
        <color indexed="64"/>
      </top>
      <bottom/>
      <diagonal/>
    </border>
    <border>
      <left style="thin">
        <color indexed="64"/>
      </left>
      <right/>
      <top style="thin">
        <color indexed="8"/>
      </top>
      <bottom/>
      <diagonal/>
    </border>
    <border>
      <left/>
      <right style="thin">
        <color indexed="8"/>
      </right>
      <top style="thin">
        <color indexed="8"/>
      </top>
      <bottom/>
      <diagonal/>
    </border>
    <border>
      <left/>
      <right style="thin">
        <color indexed="8"/>
      </right>
      <top/>
      <bottom style="hair">
        <color indexed="8"/>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right style="thin">
        <color indexed="8"/>
      </right>
      <top style="thin">
        <color indexed="8"/>
      </top>
      <bottom style="hair">
        <color indexed="8"/>
      </bottom>
      <diagonal/>
    </border>
    <border>
      <left style="thin">
        <color indexed="64"/>
      </left>
      <right/>
      <top/>
      <bottom style="thin">
        <color indexed="8"/>
      </bottom>
      <diagonal/>
    </border>
    <border>
      <left style="thin">
        <color indexed="64"/>
      </left>
      <right style="hair">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64"/>
      </left>
      <right style="hair">
        <color indexed="8"/>
      </right>
      <top style="thin">
        <color indexed="8"/>
      </top>
      <bottom style="thin">
        <color indexed="8"/>
      </bottom>
      <diagonal/>
    </border>
    <border>
      <left/>
      <right style="hair">
        <color indexed="8"/>
      </right>
      <top style="thin">
        <color indexed="8"/>
      </top>
      <bottom style="thin">
        <color indexed="8"/>
      </bottom>
      <diagonal/>
    </border>
    <border>
      <left style="thin">
        <color indexed="64"/>
      </left>
      <right style="hair">
        <color indexed="8"/>
      </right>
      <top style="thin">
        <color indexed="8"/>
      </top>
      <bottom style="thin">
        <color indexed="64"/>
      </bottom>
      <diagonal/>
    </border>
    <border>
      <left/>
      <right style="hair">
        <color indexed="8"/>
      </right>
      <top style="thin">
        <color indexed="8"/>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right/>
      <top style="dashed">
        <color theme="5" tint="-0.24994659260841701"/>
      </top>
      <bottom/>
      <diagonal/>
    </border>
    <border>
      <left style="hair">
        <color indexed="8"/>
      </left>
      <right style="hair">
        <color indexed="8"/>
      </right>
      <top style="double">
        <color theme="5" tint="-0.24994659260841701"/>
      </top>
      <bottom style="hair">
        <color indexed="8"/>
      </bottom>
      <diagonal/>
    </border>
    <border>
      <left style="hair">
        <color indexed="8"/>
      </left>
      <right style="hair">
        <color indexed="8"/>
      </right>
      <top style="dashed">
        <color theme="5" tint="-0.24994659260841701"/>
      </top>
      <bottom style="hair">
        <color indexed="8"/>
      </bottom>
      <diagonal/>
    </border>
    <border>
      <left/>
      <right/>
      <top style="dashed">
        <color theme="5" tint="-0.24994659260841701"/>
      </top>
      <bottom style="dashed">
        <color theme="5" tint="-0.24994659260841701"/>
      </bottom>
      <diagonal/>
    </border>
    <border>
      <left/>
      <right style="thin">
        <color auto="1"/>
      </right>
      <top/>
      <bottom/>
      <diagonal/>
    </border>
    <border>
      <left/>
      <right style="thin">
        <color auto="1"/>
      </right>
      <top/>
      <bottom style="thin">
        <color indexed="64"/>
      </bottom>
      <diagonal/>
    </border>
    <border>
      <left style="thin">
        <color auto="1"/>
      </left>
      <right/>
      <top style="thin">
        <color auto="1"/>
      </top>
      <bottom/>
      <diagonal/>
    </border>
    <border>
      <left/>
      <right/>
      <top style="thin">
        <color auto="1"/>
      </top>
      <bottom/>
      <diagonal/>
    </border>
    <border>
      <left style="hair">
        <color indexed="8"/>
      </left>
      <right/>
      <top/>
      <bottom style="hair">
        <color indexed="8"/>
      </bottom>
      <diagonal/>
    </border>
    <border>
      <left style="hair">
        <color indexed="8"/>
      </left>
      <right style="thin">
        <color indexed="8"/>
      </right>
      <top/>
      <bottom/>
      <diagonal/>
    </border>
    <border>
      <left/>
      <right/>
      <top/>
      <bottom style="thin">
        <color auto="1"/>
      </bottom>
      <diagonal/>
    </border>
    <border>
      <left style="hair">
        <color indexed="8"/>
      </left>
      <right style="hair">
        <color indexed="8"/>
      </right>
      <top style="thin">
        <color indexed="8"/>
      </top>
      <bottom style="hair">
        <color indexed="8"/>
      </bottom>
      <diagonal/>
    </border>
    <border>
      <left/>
      <right/>
      <top style="hair">
        <color indexed="8"/>
      </top>
      <bottom style="double">
        <color theme="5" tint="-0.24994659260841701"/>
      </bottom>
      <diagonal/>
    </border>
    <border>
      <left/>
      <right style="hair">
        <color indexed="8"/>
      </right>
      <top style="hair">
        <color indexed="8"/>
      </top>
      <bottom style="double">
        <color theme="5" tint="-0.24994659260841701"/>
      </bottom>
      <diagonal/>
    </border>
    <border>
      <left style="hair">
        <color indexed="8"/>
      </left>
      <right style="hair">
        <color indexed="8"/>
      </right>
      <top style="hair">
        <color indexed="8"/>
      </top>
      <bottom style="double">
        <color theme="5" tint="-0.24994659260841701"/>
      </bottom>
      <diagonal/>
    </border>
    <border>
      <left/>
      <right/>
      <top style="double">
        <color theme="5" tint="-0.24994659260841701"/>
      </top>
      <bottom style="hair">
        <color indexed="8"/>
      </bottom>
      <diagonal/>
    </border>
    <border>
      <left/>
      <right style="hair">
        <color indexed="8"/>
      </right>
      <top style="double">
        <color theme="5" tint="-0.24994659260841701"/>
      </top>
      <bottom style="hair">
        <color indexed="8"/>
      </bottom>
      <diagonal/>
    </border>
    <border>
      <left style="thin">
        <color indexed="64"/>
      </left>
      <right/>
      <top style="double">
        <color indexed="8"/>
      </top>
      <bottom/>
      <diagonal/>
    </border>
    <border>
      <left/>
      <right style="thin">
        <color indexed="8"/>
      </right>
      <top/>
      <bottom/>
      <diagonal/>
    </border>
    <border>
      <left style="double">
        <color rgb="FFFF0000"/>
      </left>
      <right style="double">
        <color rgb="FFFF0000"/>
      </right>
      <top style="double">
        <color rgb="FFFF0000"/>
      </top>
      <bottom style="double">
        <color rgb="FFFF0000"/>
      </bottom>
      <diagonal/>
    </border>
    <border>
      <left style="double">
        <color rgb="FFFF0000"/>
      </left>
      <right/>
      <top style="double">
        <color rgb="FFFF0000"/>
      </top>
      <bottom style="dashed">
        <color theme="5" tint="-0.24994659260841701"/>
      </bottom>
      <diagonal/>
    </border>
    <border>
      <left/>
      <right/>
      <top style="double">
        <color rgb="FFFF0000"/>
      </top>
      <bottom style="dashed">
        <color theme="5" tint="-0.24994659260841701"/>
      </bottom>
      <diagonal/>
    </border>
    <border>
      <left/>
      <right style="double">
        <color rgb="FFFF0000"/>
      </right>
      <top style="double">
        <color rgb="FFFF0000"/>
      </top>
      <bottom style="dashed">
        <color theme="5" tint="-0.24994659260841701"/>
      </bottom>
      <diagonal/>
    </border>
    <border>
      <left style="double">
        <color rgb="FFFF0000"/>
      </left>
      <right/>
      <top style="dashed">
        <color theme="5" tint="-0.24994659260841701"/>
      </top>
      <bottom style="dashed">
        <color theme="5" tint="-0.24994659260841701"/>
      </bottom>
      <diagonal/>
    </border>
    <border>
      <left/>
      <right style="double">
        <color rgb="FFFF0000"/>
      </right>
      <top style="dashed">
        <color theme="5" tint="-0.24994659260841701"/>
      </top>
      <bottom style="dashed">
        <color theme="5" tint="-0.24994659260841701"/>
      </bottom>
      <diagonal/>
    </border>
    <border>
      <left style="double">
        <color rgb="FFFF0000"/>
      </left>
      <right/>
      <top style="dashed">
        <color theme="5" tint="-0.24994659260841701"/>
      </top>
      <bottom/>
      <diagonal/>
    </border>
    <border>
      <left/>
      <right style="double">
        <color rgb="FFFF0000"/>
      </right>
      <top style="dashed">
        <color theme="5" tint="-0.24994659260841701"/>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double">
        <color rgb="FFFF0000"/>
      </left>
      <right style="hair">
        <color indexed="8"/>
      </right>
      <top style="double">
        <color rgb="FFFF0000"/>
      </top>
      <bottom/>
      <diagonal/>
    </border>
    <border>
      <left style="hair">
        <color indexed="8"/>
      </left>
      <right style="hair">
        <color indexed="8"/>
      </right>
      <top style="double">
        <color rgb="FFFF0000"/>
      </top>
      <bottom/>
      <diagonal/>
    </border>
    <border>
      <left style="hair">
        <color indexed="8"/>
      </left>
      <right style="double">
        <color rgb="FFFF0000"/>
      </right>
      <top style="double">
        <color rgb="FFFF0000"/>
      </top>
      <bottom/>
      <diagonal/>
    </border>
    <border>
      <left style="double">
        <color rgb="FFFF0000"/>
      </left>
      <right style="hair">
        <color indexed="8"/>
      </right>
      <top style="thin">
        <color indexed="8"/>
      </top>
      <bottom style="hair">
        <color indexed="8"/>
      </bottom>
      <diagonal/>
    </border>
    <border>
      <left style="hair">
        <color indexed="8"/>
      </left>
      <right style="double">
        <color rgb="FFFF0000"/>
      </right>
      <top style="thin">
        <color indexed="8"/>
      </top>
      <bottom style="hair">
        <color indexed="8"/>
      </bottom>
      <diagonal/>
    </border>
    <border>
      <left style="double">
        <color rgb="FFFF0000"/>
      </left>
      <right/>
      <top style="hair">
        <color indexed="8"/>
      </top>
      <bottom style="hair">
        <color indexed="8"/>
      </bottom>
      <diagonal/>
    </border>
    <border>
      <left style="hair">
        <color indexed="8"/>
      </left>
      <right style="double">
        <color rgb="FFFF0000"/>
      </right>
      <top style="hair">
        <color indexed="8"/>
      </top>
      <bottom style="hair">
        <color indexed="8"/>
      </bottom>
      <diagonal/>
    </border>
    <border>
      <left style="double">
        <color rgb="FFFF0000"/>
      </left>
      <right style="hair">
        <color indexed="8"/>
      </right>
      <top style="hair">
        <color indexed="8"/>
      </top>
      <bottom/>
      <diagonal/>
    </border>
    <border>
      <left style="double">
        <color rgb="FFFF0000"/>
      </left>
      <right style="hair">
        <color indexed="8"/>
      </right>
      <top/>
      <bottom style="hair">
        <color indexed="8"/>
      </bottom>
      <diagonal/>
    </border>
    <border>
      <left style="hair">
        <color indexed="8"/>
      </left>
      <right style="double">
        <color rgb="FFFF0000"/>
      </right>
      <top style="hair">
        <color indexed="8"/>
      </top>
      <bottom/>
      <diagonal/>
    </border>
    <border>
      <left style="hair">
        <color indexed="8"/>
      </left>
      <right style="double">
        <color rgb="FFFF0000"/>
      </right>
      <top/>
      <bottom/>
      <diagonal/>
    </border>
    <border>
      <left style="hair">
        <color indexed="8"/>
      </left>
      <right style="hair">
        <color indexed="8"/>
      </right>
      <top style="double">
        <color theme="5" tint="-0.24994659260841701"/>
      </top>
      <bottom style="double">
        <color rgb="FFFF0000"/>
      </bottom>
      <diagonal/>
    </border>
    <border>
      <left style="hair">
        <color indexed="8"/>
      </left>
      <right style="double">
        <color rgb="FFFF0000"/>
      </right>
      <top style="double">
        <color theme="5" tint="-0.24994659260841701"/>
      </top>
      <bottom style="double">
        <color rgb="FFFF0000"/>
      </bottom>
      <diagonal/>
    </border>
    <border>
      <left style="double">
        <color rgb="FFFF0000"/>
      </left>
      <right/>
      <top style="double">
        <color rgb="FFFF0000"/>
      </top>
      <bottom style="hair">
        <color indexed="64"/>
      </bottom>
      <diagonal/>
    </border>
    <border>
      <left/>
      <right/>
      <top style="double">
        <color rgb="FFFF0000"/>
      </top>
      <bottom style="hair">
        <color indexed="64"/>
      </bottom>
      <diagonal/>
    </border>
    <border>
      <left style="hair">
        <color indexed="64"/>
      </left>
      <right style="double">
        <color rgb="FFFF0000"/>
      </right>
      <top style="double">
        <color rgb="FFFF0000"/>
      </top>
      <bottom style="hair">
        <color indexed="64"/>
      </bottom>
      <diagonal/>
    </border>
    <border>
      <left style="double">
        <color rgb="FFFF0000"/>
      </left>
      <right/>
      <top style="hair">
        <color indexed="64"/>
      </top>
      <bottom style="hair">
        <color indexed="64"/>
      </bottom>
      <diagonal/>
    </border>
    <border>
      <left style="hair">
        <color indexed="64"/>
      </left>
      <right style="double">
        <color rgb="FFFF0000"/>
      </right>
      <top style="hair">
        <color indexed="64"/>
      </top>
      <bottom style="hair">
        <color indexed="64"/>
      </bottom>
      <diagonal/>
    </border>
    <border>
      <left style="double">
        <color rgb="FFFF0000"/>
      </left>
      <right/>
      <top style="hair">
        <color indexed="64"/>
      </top>
      <bottom style="double">
        <color rgb="FFFF0000"/>
      </bottom>
      <diagonal/>
    </border>
    <border>
      <left/>
      <right/>
      <top style="hair">
        <color indexed="64"/>
      </top>
      <bottom style="double">
        <color rgb="FFFF0000"/>
      </bottom>
      <diagonal/>
    </border>
    <border>
      <left/>
      <right style="hair">
        <color indexed="8"/>
      </right>
      <top style="hair">
        <color indexed="64"/>
      </top>
      <bottom/>
      <diagonal/>
    </border>
    <border>
      <left style="double">
        <color rgb="FFFF0000"/>
      </left>
      <right/>
      <top style="double">
        <color rgb="FFFF0000"/>
      </top>
      <bottom style="hair">
        <color indexed="8"/>
      </bottom>
      <diagonal/>
    </border>
    <border>
      <left/>
      <right style="hair">
        <color indexed="8"/>
      </right>
      <top style="double">
        <color rgb="FFFF0000"/>
      </top>
      <bottom/>
      <diagonal/>
    </border>
    <border>
      <left style="hair">
        <color indexed="8"/>
      </left>
      <right style="double">
        <color rgb="FFFF0000"/>
      </right>
      <top/>
      <bottom style="hair">
        <color indexed="8"/>
      </bottom>
      <diagonal/>
    </border>
    <border>
      <left style="double">
        <color rgb="FFFF0000"/>
      </left>
      <right/>
      <top style="hair">
        <color indexed="8"/>
      </top>
      <bottom/>
      <diagonal/>
    </border>
    <border>
      <left style="double">
        <color rgb="FFFF0000"/>
      </left>
      <right/>
      <top/>
      <bottom style="hair">
        <color indexed="8"/>
      </bottom>
      <diagonal/>
    </border>
    <border>
      <left style="double">
        <color rgb="FFFF0000"/>
      </left>
      <right/>
      <top style="hair">
        <color indexed="8"/>
      </top>
      <bottom style="double">
        <color theme="5" tint="-0.24994659260841701"/>
      </bottom>
      <diagonal/>
    </border>
    <border>
      <left style="hair">
        <color indexed="8"/>
      </left>
      <right style="double">
        <color rgb="FFFF0000"/>
      </right>
      <top style="hair">
        <color indexed="8"/>
      </top>
      <bottom style="double">
        <color theme="5" tint="-0.24994659260841701"/>
      </bottom>
      <diagonal/>
    </border>
    <border>
      <left style="double">
        <color rgb="FFFF0000"/>
      </left>
      <right/>
      <top style="double">
        <color theme="5" tint="-0.24994659260841701"/>
      </top>
      <bottom style="double">
        <color rgb="FFFF0000"/>
      </bottom>
      <diagonal/>
    </border>
    <border>
      <left/>
      <right/>
      <top style="double">
        <color theme="5" tint="-0.24994659260841701"/>
      </top>
      <bottom style="double">
        <color rgb="FFFF0000"/>
      </bottom>
      <diagonal/>
    </border>
    <border>
      <left/>
      <right style="hair">
        <color indexed="8"/>
      </right>
      <top style="double">
        <color theme="5" tint="-0.24994659260841701"/>
      </top>
      <bottom style="double">
        <color rgb="FFFF0000"/>
      </bottom>
      <diagonal/>
    </border>
    <border>
      <left style="thin">
        <color indexed="64"/>
      </left>
      <right/>
      <top style="hair">
        <color indexed="64"/>
      </top>
      <bottom/>
      <diagonal/>
    </border>
    <border>
      <left style="thin">
        <color indexed="64"/>
      </left>
      <right/>
      <top/>
      <bottom style="hair">
        <color indexed="8"/>
      </bottom>
      <diagonal/>
    </border>
    <border>
      <left/>
      <right style="double">
        <color rgb="FFFF0000"/>
      </right>
      <top style="double">
        <color rgb="FFFF0000"/>
      </top>
      <bottom style="hair">
        <color indexed="64"/>
      </bottom>
      <diagonal/>
    </border>
    <border>
      <left/>
      <right style="double">
        <color rgb="FFFF0000"/>
      </right>
      <top style="hair">
        <color indexed="64"/>
      </top>
      <bottom style="hair">
        <color indexed="64"/>
      </bottom>
      <diagonal/>
    </border>
    <border>
      <left/>
      <right style="double">
        <color rgb="FFFF0000"/>
      </right>
      <top style="hair">
        <color indexed="64"/>
      </top>
      <bottom style="double">
        <color rgb="FFFF0000"/>
      </bottom>
      <diagonal/>
    </border>
    <border>
      <left/>
      <right style="thin">
        <color theme="5" tint="-0.24994659260841701"/>
      </right>
      <top/>
      <bottom/>
      <diagonal/>
    </border>
    <border>
      <left style="double">
        <color rgb="FFFF0000"/>
      </left>
      <right/>
      <top style="double">
        <color rgb="FFFF0000"/>
      </top>
      <bottom style="dashed">
        <color indexed="64"/>
      </bottom>
      <diagonal/>
    </border>
    <border>
      <left/>
      <right/>
      <top style="double">
        <color rgb="FFFF0000"/>
      </top>
      <bottom style="dashed">
        <color indexed="64"/>
      </bottom>
      <diagonal/>
    </border>
    <border>
      <left/>
      <right style="double">
        <color rgb="FFFF0000"/>
      </right>
      <top style="double">
        <color rgb="FFFF0000"/>
      </top>
      <bottom style="dashed">
        <color indexed="64"/>
      </bottom>
      <diagonal/>
    </border>
    <border>
      <left style="double">
        <color rgb="FFFF0000"/>
      </left>
      <right/>
      <top style="dashed">
        <color indexed="64"/>
      </top>
      <bottom style="dashed">
        <color indexed="64"/>
      </bottom>
      <diagonal/>
    </border>
    <border>
      <left/>
      <right style="double">
        <color rgb="FFFF0000"/>
      </right>
      <top style="dashed">
        <color indexed="64"/>
      </top>
      <bottom style="dashed">
        <color indexed="64"/>
      </bottom>
      <diagonal/>
    </border>
    <border>
      <left style="double">
        <color rgb="FFFF0000"/>
      </left>
      <right/>
      <top style="dashed">
        <color indexed="64"/>
      </top>
      <bottom style="double">
        <color rgb="FFFF0000"/>
      </bottom>
      <diagonal/>
    </border>
    <border>
      <left/>
      <right/>
      <top style="dashed">
        <color indexed="64"/>
      </top>
      <bottom style="double">
        <color rgb="FFFF0000"/>
      </bottom>
      <diagonal/>
    </border>
    <border>
      <left/>
      <right style="double">
        <color rgb="FFFF0000"/>
      </right>
      <top style="dashed">
        <color indexed="64"/>
      </top>
      <bottom style="double">
        <color rgb="FFFF0000"/>
      </bottom>
      <diagonal/>
    </border>
    <border>
      <left style="hair">
        <color indexed="8"/>
      </left>
      <right style="thin">
        <color indexed="8"/>
      </right>
      <top/>
      <bottom style="thin">
        <color auto="1"/>
      </bottom>
      <diagonal/>
    </border>
    <border>
      <left style="thin">
        <color indexed="8"/>
      </left>
      <right style="thin">
        <color indexed="8"/>
      </right>
      <top/>
      <bottom style="thin">
        <color auto="1"/>
      </bottom>
      <diagonal/>
    </border>
    <border>
      <left style="hair">
        <color indexed="8"/>
      </left>
      <right style="hair">
        <color indexed="8"/>
      </right>
      <top style="hair">
        <color indexed="8"/>
      </top>
      <bottom style="thin">
        <color auto="1"/>
      </bottom>
      <diagonal/>
    </border>
    <border>
      <left style="thin">
        <color indexed="8"/>
      </left>
      <right/>
      <top/>
      <bottom style="thin">
        <color auto="1"/>
      </bottom>
      <diagonal/>
    </border>
    <border>
      <left style="double">
        <color rgb="FFFF0000"/>
      </left>
      <right/>
      <top style="double">
        <color rgb="FFFF0000"/>
      </top>
      <bottom style="double">
        <color theme="5" tint="-0.24994659260841701"/>
      </bottom>
      <diagonal/>
    </border>
    <border>
      <left style="hair">
        <color indexed="8"/>
      </left>
      <right style="hair">
        <color indexed="8"/>
      </right>
      <top style="double">
        <color rgb="FFFF0000"/>
      </top>
      <bottom style="double">
        <color theme="5" tint="-0.24994659260841701"/>
      </bottom>
      <diagonal/>
    </border>
    <border>
      <left style="hair">
        <color indexed="8"/>
      </left>
      <right style="double">
        <color rgb="FFFF0000"/>
      </right>
      <top style="double">
        <color rgb="FFFF0000"/>
      </top>
      <bottom style="double">
        <color theme="5" tint="-0.24994659260841701"/>
      </bottom>
      <diagonal/>
    </border>
    <border>
      <left style="double">
        <color rgb="FFFF0000"/>
      </left>
      <right/>
      <top style="double">
        <color theme="5" tint="-0.24994659260841701"/>
      </top>
      <bottom style="hair">
        <color indexed="8"/>
      </bottom>
      <diagonal/>
    </border>
    <border>
      <left style="hair">
        <color indexed="8"/>
      </left>
      <right style="double">
        <color rgb="FFFF0000"/>
      </right>
      <top style="double">
        <color theme="5" tint="-0.24994659260841701"/>
      </top>
      <bottom style="hair">
        <color indexed="8"/>
      </bottom>
      <diagonal/>
    </border>
    <border>
      <left style="double">
        <color rgb="FFFF0000"/>
      </left>
      <right style="hair">
        <color indexed="8"/>
      </right>
      <top/>
      <bottom style="double">
        <color rgb="FFFF0000"/>
      </bottom>
      <diagonal/>
    </border>
    <border>
      <left style="hair">
        <color indexed="8"/>
      </left>
      <right style="hair">
        <color indexed="8"/>
      </right>
      <top/>
      <bottom style="double">
        <color rgb="FFFF0000"/>
      </bottom>
      <diagonal/>
    </border>
    <border>
      <left style="hair">
        <color indexed="8"/>
      </left>
      <right style="double">
        <color rgb="FFFF0000"/>
      </right>
      <top/>
      <bottom style="double">
        <color rgb="FFFF0000"/>
      </bottom>
      <diagonal/>
    </border>
    <border>
      <left/>
      <right/>
      <top style="medium">
        <color indexed="64"/>
      </top>
      <bottom/>
      <diagonal/>
    </border>
    <border>
      <left/>
      <right style="hair">
        <color indexed="8"/>
      </right>
      <top style="hair">
        <color indexed="64"/>
      </top>
      <bottom style="hair">
        <color indexed="64"/>
      </bottom>
      <diagonal/>
    </border>
    <border>
      <left/>
      <right style="hair">
        <color indexed="8"/>
      </right>
      <top style="hair">
        <color indexed="64"/>
      </top>
      <bottom style="thin">
        <color auto="1"/>
      </bottom>
      <diagonal/>
    </border>
    <border>
      <left/>
      <right/>
      <top style="double">
        <color rgb="FFFF0000"/>
      </top>
      <bottom style="double">
        <color theme="5" tint="-0.24994659260841701"/>
      </bottom>
      <diagonal/>
    </border>
    <border>
      <left/>
      <right style="hair">
        <color indexed="8"/>
      </right>
      <top style="double">
        <color rgb="FFFF0000"/>
      </top>
      <bottom style="double">
        <color theme="5" tint="-0.24994659260841701"/>
      </bottom>
      <diagonal/>
    </border>
    <border>
      <left/>
      <right style="hair">
        <color indexed="8"/>
      </right>
      <top/>
      <bottom style="double">
        <color rgb="FFFF0000"/>
      </bottom>
      <diagonal/>
    </border>
    <border>
      <left style="double">
        <color rgb="FFFF0000"/>
      </left>
      <right style="double">
        <color rgb="FFFF0000"/>
      </right>
      <top style="double">
        <color rgb="FFFF0000"/>
      </top>
      <bottom/>
      <diagonal/>
    </border>
    <border>
      <left style="double">
        <color rgb="FFFF0000"/>
      </left>
      <right style="double">
        <color rgb="FFFF0000"/>
      </right>
      <top/>
      <bottom/>
      <diagonal/>
    </border>
    <border>
      <left/>
      <right style="thin">
        <color indexed="8"/>
      </right>
      <top style="hair">
        <color indexed="8"/>
      </top>
      <bottom style="hair">
        <color indexed="8"/>
      </bottom>
      <diagonal/>
    </border>
    <border>
      <left/>
      <right style="thin">
        <color indexed="8"/>
      </right>
      <top style="hair">
        <color indexed="8"/>
      </top>
      <bottom/>
      <diagonal/>
    </border>
    <border>
      <left style="double">
        <color rgb="FFFF0000"/>
      </left>
      <right style="hair">
        <color indexed="8"/>
      </right>
      <top style="double">
        <color rgb="FFFF0000"/>
      </top>
      <bottom style="thin">
        <color indexed="8"/>
      </bottom>
      <diagonal/>
    </border>
    <border>
      <left style="hair">
        <color indexed="8"/>
      </left>
      <right style="double">
        <color rgb="FFFF0000"/>
      </right>
      <top style="double">
        <color rgb="FFFF0000"/>
      </top>
      <bottom style="thin">
        <color indexed="8"/>
      </bottom>
      <diagonal/>
    </border>
    <border>
      <left style="double">
        <color rgb="FFFF0000"/>
      </left>
      <right style="hair">
        <color indexed="8"/>
      </right>
      <top style="thin">
        <color indexed="8"/>
      </top>
      <bottom style="thin">
        <color indexed="8"/>
      </bottom>
      <diagonal/>
    </border>
    <border>
      <left style="hair">
        <color indexed="8"/>
      </left>
      <right style="double">
        <color rgb="FFFF0000"/>
      </right>
      <top style="thin">
        <color indexed="8"/>
      </top>
      <bottom style="thin">
        <color indexed="8"/>
      </bottom>
      <diagonal/>
    </border>
    <border>
      <left style="double">
        <color rgb="FFFF0000"/>
      </left>
      <right style="hair">
        <color indexed="8"/>
      </right>
      <top style="thin">
        <color indexed="8"/>
      </top>
      <bottom style="double">
        <color rgb="FFFF0000"/>
      </bottom>
      <diagonal/>
    </border>
    <border>
      <left style="hair">
        <color indexed="8"/>
      </left>
      <right style="double">
        <color rgb="FFFF0000"/>
      </right>
      <top style="thin">
        <color indexed="8"/>
      </top>
      <bottom style="double">
        <color rgb="FFFF0000"/>
      </bottom>
      <diagonal/>
    </border>
    <border>
      <left/>
      <right/>
      <top style="double">
        <color theme="3" tint="0.39994506668294322"/>
      </top>
      <bottom/>
      <diagonal/>
    </border>
    <border>
      <left/>
      <right/>
      <top/>
      <bottom style="thin">
        <color indexed="8"/>
      </bottom>
      <diagonal/>
    </border>
    <border>
      <left/>
      <right style="thin">
        <color indexed="64"/>
      </right>
      <top/>
      <bottom/>
      <diagonal/>
    </border>
    <border>
      <left/>
      <right style="thin">
        <color indexed="64"/>
      </right>
      <top/>
      <bottom style="double">
        <color indexed="64"/>
      </bottom>
      <diagonal/>
    </border>
    <border>
      <left style="double">
        <color rgb="FFFF0000"/>
      </left>
      <right style="thin">
        <color indexed="8"/>
      </right>
      <top style="hair">
        <color indexed="8"/>
      </top>
      <bottom style="thin">
        <color auto="1"/>
      </bottom>
      <diagonal/>
    </border>
    <border>
      <left style="double">
        <color rgb="FFFF0000"/>
      </left>
      <right style="thin">
        <color indexed="8"/>
      </right>
      <top style="hair">
        <color indexed="8"/>
      </top>
      <bottom style="hair">
        <color indexed="8"/>
      </bottom>
      <diagonal/>
    </border>
    <border>
      <left style="double">
        <color rgb="FFFF0000"/>
      </left>
      <right style="double">
        <color rgb="FFFF0000"/>
      </right>
      <top/>
      <bottom style="hair">
        <color indexed="8"/>
      </bottom>
      <diagonal/>
    </border>
    <border>
      <left style="double">
        <color rgb="FFFF0000"/>
      </left>
      <right style="double">
        <color rgb="FFFF0000"/>
      </right>
      <top style="thin">
        <color indexed="8"/>
      </top>
      <bottom style="double">
        <color rgb="FFFF0000"/>
      </bottom>
      <diagonal/>
    </border>
    <border>
      <left/>
      <right/>
      <top/>
      <bottom style="double">
        <color theme="5" tint="-0.24994659260841701"/>
      </bottom>
      <diagonal/>
    </border>
    <border>
      <left style="thin">
        <color indexed="8"/>
      </left>
      <right/>
      <top/>
      <bottom style="double">
        <color rgb="FFFF0000"/>
      </bottom>
      <diagonal/>
    </border>
    <border>
      <left style="double">
        <color indexed="64"/>
      </left>
      <right style="hair">
        <color indexed="8"/>
      </right>
      <top/>
      <bottom style="hair">
        <color indexed="64"/>
      </bottom>
      <diagonal/>
    </border>
    <border>
      <left style="hair">
        <color indexed="8"/>
      </left>
      <right style="hair">
        <color indexed="8"/>
      </right>
      <top style="thin">
        <color indexed="8"/>
      </top>
      <bottom style="hair">
        <color indexed="64"/>
      </bottom>
      <diagonal/>
    </border>
    <border>
      <left style="hair">
        <color indexed="8"/>
      </left>
      <right style="hair">
        <color indexed="8"/>
      </right>
      <top/>
      <bottom style="hair">
        <color indexed="64"/>
      </bottom>
      <diagonal/>
    </border>
    <border>
      <left style="double">
        <color indexed="64"/>
      </left>
      <right style="hair">
        <color indexed="8"/>
      </right>
      <top style="hair">
        <color indexed="64"/>
      </top>
      <bottom style="hair">
        <color indexed="64"/>
      </bottom>
      <diagonal/>
    </border>
    <border>
      <left style="hair">
        <color indexed="8"/>
      </left>
      <right style="hair">
        <color indexed="8"/>
      </right>
      <top style="hair">
        <color indexed="64"/>
      </top>
      <bottom style="hair">
        <color indexed="64"/>
      </bottom>
      <diagonal/>
    </border>
    <border>
      <left style="double">
        <color indexed="64"/>
      </left>
      <right style="hair">
        <color indexed="8"/>
      </right>
      <top style="hair">
        <color indexed="64"/>
      </top>
      <bottom style="double">
        <color indexed="64"/>
      </bottom>
      <diagonal/>
    </border>
    <border>
      <left style="hair">
        <color indexed="8"/>
      </left>
      <right style="hair">
        <color indexed="8"/>
      </right>
      <top style="hair">
        <color indexed="64"/>
      </top>
      <bottom style="double">
        <color indexed="64"/>
      </bottom>
      <diagonal/>
    </border>
    <border>
      <left style="hair">
        <color indexed="8"/>
      </left>
      <right style="hair">
        <color indexed="8"/>
      </right>
      <top style="double">
        <color rgb="FFFF0000"/>
      </top>
      <bottom style="hair">
        <color indexed="8"/>
      </bottom>
      <diagonal/>
    </border>
    <border>
      <left style="hair">
        <color indexed="8"/>
      </left>
      <right style="hair">
        <color indexed="8"/>
      </right>
      <top style="hair">
        <color indexed="8"/>
      </top>
      <bottom style="double">
        <color rgb="FFC00000"/>
      </bottom>
      <diagonal/>
    </border>
    <border>
      <left style="double">
        <color rgb="FFFF0000"/>
      </left>
      <right style="hair">
        <color indexed="8"/>
      </right>
      <top style="hair">
        <color indexed="8"/>
      </top>
      <bottom style="hair">
        <color auto="1"/>
      </bottom>
      <diagonal/>
    </border>
    <border>
      <left style="hair">
        <color indexed="8"/>
      </left>
      <right style="hair">
        <color indexed="8"/>
      </right>
      <top style="hair">
        <color indexed="8"/>
      </top>
      <bottom style="hair">
        <color auto="1"/>
      </bottom>
      <diagonal/>
    </border>
    <border>
      <left style="hair">
        <color indexed="8"/>
      </left>
      <right style="double">
        <color rgb="FFFF0000"/>
      </right>
      <top style="hair">
        <color indexed="8"/>
      </top>
      <bottom style="hair">
        <color auto="1"/>
      </bottom>
      <diagonal/>
    </border>
    <border>
      <left style="double">
        <color rgb="FFFF0000"/>
      </left>
      <right style="hair">
        <color indexed="8"/>
      </right>
      <top style="hair">
        <color auto="1"/>
      </top>
      <bottom style="hair">
        <color auto="1"/>
      </bottom>
      <diagonal/>
    </border>
    <border>
      <left style="hair">
        <color indexed="8"/>
      </left>
      <right style="hair">
        <color indexed="8"/>
      </right>
      <top style="hair">
        <color auto="1"/>
      </top>
      <bottom style="hair">
        <color auto="1"/>
      </bottom>
      <diagonal/>
    </border>
    <border>
      <left style="hair">
        <color indexed="8"/>
      </left>
      <right style="double">
        <color rgb="FFFF0000"/>
      </right>
      <top style="hair">
        <color auto="1"/>
      </top>
      <bottom style="hair">
        <color auto="1"/>
      </bottom>
      <diagonal/>
    </border>
    <border>
      <left style="double">
        <color rgb="FFFF0000"/>
      </left>
      <right style="hair">
        <color indexed="8"/>
      </right>
      <top style="hair">
        <color auto="1"/>
      </top>
      <bottom style="double">
        <color rgb="FFFF0000"/>
      </bottom>
      <diagonal/>
    </border>
    <border>
      <left style="hair">
        <color indexed="8"/>
      </left>
      <right style="hair">
        <color indexed="8"/>
      </right>
      <top style="hair">
        <color auto="1"/>
      </top>
      <bottom style="double">
        <color rgb="FFFF0000"/>
      </bottom>
      <diagonal/>
    </border>
    <border>
      <left style="hair">
        <color indexed="8"/>
      </left>
      <right style="double">
        <color rgb="FFFF0000"/>
      </right>
      <top style="hair">
        <color auto="1"/>
      </top>
      <bottom style="double">
        <color rgb="FFFF0000"/>
      </bottom>
      <diagonal/>
    </border>
    <border>
      <left style="hair">
        <color indexed="8"/>
      </left>
      <right style="hair">
        <color indexed="8"/>
      </right>
      <top style="double">
        <color rgb="FFC00000"/>
      </top>
      <bottom style="hair">
        <color indexed="8"/>
      </bottom>
      <diagonal/>
    </border>
    <border>
      <left/>
      <right style="double">
        <color rgb="FFFF0000"/>
      </right>
      <top/>
      <bottom style="thin">
        <color indexed="8"/>
      </bottom>
      <diagonal/>
    </border>
    <border>
      <left style="hair">
        <color indexed="8"/>
      </left>
      <right style="hair">
        <color indexed="8"/>
      </right>
      <top style="hair">
        <color indexed="8"/>
      </top>
      <bottom/>
      <diagonal/>
    </border>
    <border>
      <left style="hair">
        <color indexed="8"/>
      </left>
      <right style="hair">
        <color indexed="8"/>
      </right>
      <top style="hair">
        <color indexed="64"/>
      </top>
      <bottom/>
      <diagonal/>
    </border>
    <border>
      <left style="hair">
        <color indexed="8"/>
      </left>
      <right style="hair">
        <color indexed="8"/>
      </right>
      <top/>
      <bottom style="double">
        <color indexed="64"/>
      </bottom>
      <diagonal/>
    </border>
    <border>
      <left style="dashed">
        <color indexed="64"/>
      </left>
      <right style="hair">
        <color indexed="8"/>
      </right>
      <top style="dashed">
        <color indexed="64"/>
      </top>
      <bottom style="hair">
        <color indexed="8"/>
      </bottom>
      <diagonal/>
    </border>
    <border>
      <left style="hair">
        <color indexed="8"/>
      </left>
      <right style="hair">
        <color indexed="8"/>
      </right>
      <top style="dashed">
        <color indexed="64"/>
      </top>
      <bottom style="hair">
        <color indexed="8"/>
      </bottom>
      <diagonal/>
    </border>
    <border>
      <left/>
      <right/>
      <top style="dashed">
        <color indexed="64"/>
      </top>
      <bottom/>
      <diagonal/>
    </border>
    <border>
      <left style="hair">
        <color indexed="8"/>
      </left>
      <right style="double">
        <color rgb="FFFF0000"/>
      </right>
      <top style="dashed">
        <color indexed="64"/>
      </top>
      <bottom style="hair">
        <color indexed="8"/>
      </bottom>
      <diagonal/>
    </border>
    <border>
      <left style="dashed">
        <color indexed="64"/>
      </left>
      <right style="hair">
        <color indexed="8"/>
      </right>
      <top style="hair">
        <color indexed="8"/>
      </top>
      <bottom style="hair">
        <color indexed="8"/>
      </bottom>
      <diagonal/>
    </border>
    <border>
      <left/>
      <right style="double">
        <color rgb="FFFF0000"/>
      </right>
      <top/>
      <bottom/>
      <diagonal/>
    </border>
    <border>
      <left style="dashed">
        <color indexed="64"/>
      </left>
      <right style="hair">
        <color indexed="8"/>
      </right>
      <top style="hair">
        <color indexed="8"/>
      </top>
      <bottom style="dashed">
        <color indexed="64"/>
      </bottom>
      <diagonal/>
    </border>
    <border>
      <left style="hair">
        <color indexed="8"/>
      </left>
      <right style="hair">
        <color indexed="8"/>
      </right>
      <top style="hair">
        <color indexed="8"/>
      </top>
      <bottom style="dashed">
        <color indexed="64"/>
      </bottom>
      <diagonal/>
    </border>
    <border>
      <left/>
      <right style="double">
        <color rgb="FFFF0000"/>
      </right>
      <top/>
      <bottom style="dashed">
        <color indexed="64"/>
      </bottom>
      <diagonal/>
    </border>
    <border>
      <left style="double">
        <color rgb="FFFF0000"/>
      </left>
      <right style="double">
        <color rgb="FFFF0000"/>
      </right>
      <top/>
      <bottom style="double">
        <color rgb="FFFF0000"/>
      </bottom>
      <diagonal/>
    </border>
    <border>
      <left/>
      <right style="double">
        <color rgb="FFFF0000"/>
      </right>
      <top style="thin">
        <color indexed="8"/>
      </top>
      <bottom/>
      <diagonal/>
    </border>
    <border>
      <left style="thin">
        <color indexed="64"/>
      </left>
      <right/>
      <top/>
      <bottom style="thin">
        <color indexed="8"/>
      </bottom>
      <diagonal/>
    </border>
    <border>
      <left style="thin">
        <color indexed="8"/>
      </left>
      <right/>
      <top/>
      <bottom style="thin">
        <color indexed="8"/>
      </bottom>
      <diagonal/>
    </border>
    <border>
      <left style="thin">
        <color indexed="64"/>
      </left>
      <right/>
      <top style="double">
        <color rgb="FFFF0000"/>
      </top>
      <bottom style="thin">
        <color indexed="8"/>
      </bottom>
      <diagonal/>
    </border>
    <border>
      <left/>
      <right/>
      <top style="double">
        <color rgb="FFFF0000"/>
      </top>
      <bottom style="thin">
        <color indexed="8"/>
      </bottom>
      <diagonal/>
    </border>
    <border>
      <left/>
      <right style="hair">
        <color indexed="8"/>
      </right>
      <top style="double">
        <color rgb="FFFF0000"/>
      </top>
      <bottom style="thin">
        <color indexed="8"/>
      </bottom>
      <diagonal/>
    </border>
    <border>
      <left style="double">
        <color rgb="FFFF0000"/>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double">
        <color rgb="FFFF0000"/>
      </bottom>
      <diagonal/>
    </border>
    <border>
      <left style="hair">
        <color indexed="64"/>
      </left>
      <right style="double">
        <color rgb="FFFF0000"/>
      </right>
      <top style="hair">
        <color indexed="64"/>
      </top>
      <bottom/>
      <diagonal/>
    </border>
    <border>
      <left style="hair">
        <color indexed="64"/>
      </left>
      <right style="double">
        <color rgb="FFFF0000"/>
      </right>
      <top/>
      <bottom style="double">
        <color rgb="FFFF0000"/>
      </bottom>
      <diagonal/>
    </border>
    <border>
      <left style="thin">
        <color auto="1"/>
      </left>
      <right style="thin">
        <color auto="1"/>
      </right>
      <top style="double">
        <color rgb="FFFF0000"/>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64"/>
      </bottom>
      <diagonal/>
    </border>
    <border>
      <left style="hair">
        <color indexed="8"/>
      </left>
      <right/>
      <top style="hair">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style="hair">
        <color indexed="8"/>
      </top>
      <bottom style="hair">
        <color indexed="8"/>
      </bottom>
      <diagonal/>
    </border>
    <border>
      <left style="hair">
        <color indexed="8"/>
      </left>
      <right/>
      <top/>
      <bottom style="thin">
        <color indexed="8"/>
      </bottom>
      <diagonal/>
    </border>
    <border>
      <left/>
      <right/>
      <top style="hair">
        <color indexed="8"/>
      </top>
      <bottom style="thin">
        <color auto="1"/>
      </bottom>
      <diagonal/>
    </border>
    <border>
      <left style="hair">
        <color auto="1"/>
      </left>
      <right style="hair">
        <color auto="1"/>
      </right>
      <top/>
      <bottom style="hair">
        <color indexed="64"/>
      </bottom>
      <diagonal/>
    </border>
    <border>
      <left style="hair">
        <color auto="1"/>
      </left>
      <right style="hair">
        <color auto="1"/>
      </right>
      <top style="hair">
        <color indexed="64"/>
      </top>
      <bottom/>
      <diagonal/>
    </border>
    <border>
      <left style="hair">
        <color auto="1"/>
      </left>
      <right style="hair">
        <color indexed="8"/>
      </right>
      <top style="hair">
        <color indexed="64"/>
      </top>
      <bottom style="hair">
        <color indexed="64"/>
      </bottom>
      <diagonal/>
    </border>
    <border>
      <left style="double">
        <color rgb="FFFF0000"/>
      </left>
      <right style="double">
        <color rgb="FFFF0000"/>
      </right>
      <top style="double">
        <color rgb="FFFF0000"/>
      </top>
      <bottom style="hair">
        <color auto="1"/>
      </bottom>
      <diagonal/>
    </border>
    <border>
      <left style="double">
        <color rgb="FFFF0000"/>
      </left>
      <right style="double">
        <color rgb="FFFF0000"/>
      </right>
      <top style="hair">
        <color auto="1"/>
      </top>
      <bottom style="hair">
        <color auto="1"/>
      </bottom>
      <diagonal/>
    </border>
    <border>
      <left style="double">
        <color rgb="FFFF0000"/>
      </left>
      <right style="double">
        <color rgb="FFFF0000"/>
      </right>
      <top style="hair">
        <color auto="1"/>
      </top>
      <bottom style="double">
        <color rgb="FFFF0000"/>
      </bottom>
      <diagonal/>
    </border>
    <border>
      <left style="double">
        <color auto="1"/>
      </left>
      <right style="hair">
        <color auto="1"/>
      </right>
      <top style="hair">
        <color indexed="64"/>
      </top>
      <bottom style="hair">
        <color indexed="64"/>
      </bottom>
      <diagonal/>
    </border>
    <border>
      <left style="double">
        <color rgb="FFFF0000"/>
      </left>
      <right/>
      <top style="hair">
        <color indexed="8"/>
      </top>
      <bottom/>
      <diagonal/>
    </border>
    <border>
      <left style="hair">
        <color indexed="8"/>
      </left>
      <right style="thin">
        <color indexed="8"/>
      </right>
      <top style="thin">
        <color indexed="8"/>
      </top>
      <bottom/>
      <diagonal/>
    </border>
    <border>
      <left style="hair">
        <color indexed="8"/>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9" fontId="31" fillId="0" borderId="0" applyFont="0" applyFill="0" applyBorder="0" applyAlignment="0" applyProtection="0"/>
  </cellStyleXfs>
  <cellXfs count="572">
    <xf numFmtId="0" fontId="0" fillId="0" borderId="0" xfId="0"/>
    <xf numFmtId="0" fontId="1" fillId="0" borderId="0" xfId="0" applyFont="1" applyAlignment="1">
      <alignment horizontal="left" vertical="top"/>
    </xf>
    <xf numFmtId="0" fontId="5" fillId="0" borderId="5" xfId="0" applyFont="1" applyBorder="1" applyAlignment="1">
      <alignment horizontal="center"/>
    </xf>
    <xf numFmtId="0" fontId="11" fillId="0" borderId="10" xfId="0" applyFont="1" applyBorder="1" applyAlignment="1">
      <alignment horizontal="center"/>
    </xf>
    <xf numFmtId="2" fontId="2" fillId="0" borderId="13" xfId="0" applyNumberFormat="1" applyFont="1" applyBorder="1"/>
    <xf numFmtId="2" fontId="4" fillId="0" borderId="17" xfId="0" applyNumberFormat="1" applyFont="1" applyBorder="1"/>
    <xf numFmtId="0" fontId="34" fillId="0" borderId="0" xfId="0" applyFont="1" applyAlignment="1">
      <alignment vertical="center"/>
    </xf>
    <xf numFmtId="0" fontId="42" fillId="0" borderId="0" xfId="0" quotePrefix="1" applyFont="1" applyAlignment="1">
      <alignment horizontal="center" vertical="center"/>
    </xf>
    <xf numFmtId="0" fontId="18" fillId="0" borderId="0" xfId="0" applyFont="1" applyAlignment="1">
      <alignment horizontal="right"/>
    </xf>
    <xf numFmtId="0" fontId="8" fillId="0" borderId="27" xfId="0" applyFont="1" applyBorder="1" applyAlignment="1">
      <alignment horizontal="center"/>
    </xf>
    <xf numFmtId="0" fontId="4" fillId="0" borderId="94" xfId="0" applyFont="1" applyBorder="1"/>
    <xf numFmtId="0" fontId="4" fillId="0" borderId="25" xfId="0" applyFont="1" applyBorder="1"/>
    <xf numFmtId="0" fontId="4" fillId="0" borderId="26" xfId="0" applyFont="1" applyBorder="1"/>
    <xf numFmtId="0" fontId="34" fillId="0" borderId="0" xfId="0" applyFont="1" applyAlignment="1">
      <alignment horizontal="center"/>
    </xf>
    <xf numFmtId="0" fontId="33" fillId="0" borderId="0" xfId="0" applyFont="1" applyAlignment="1">
      <alignment horizontal="center"/>
    </xf>
    <xf numFmtId="0" fontId="33" fillId="0" borderId="0" xfId="0" applyFont="1"/>
    <xf numFmtId="0" fontId="29" fillId="0" borderId="96" xfId="0" applyFont="1" applyBorder="1" applyAlignment="1" applyProtection="1">
      <alignment horizontal="center" vertical="center"/>
      <protection locked="0"/>
    </xf>
    <xf numFmtId="164" fontId="24" fillId="0" borderId="96" xfId="0" applyNumberFormat="1" applyFont="1" applyBorder="1" applyAlignment="1" applyProtection="1">
      <alignment horizontal="center" vertical="center"/>
      <protection locked="0"/>
    </xf>
    <xf numFmtId="0" fontId="6" fillId="0" borderId="144" xfId="0" applyFont="1" applyBorder="1" applyAlignment="1" applyProtection="1">
      <alignment horizontal="left" wrapText="1"/>
      <protection locked="0"/>
    </xf>
    <xf numFmtId="0" fontId="0" fillId="0" borderId="145" xfId="0" applyBorder="1" applyAlignment="1" applyProtection="1">
      <alignment horizontal="left" wrapText="1"/>
      <protection locked="0"/>
    </xf>
    <xf numFmtId="0" fontId="0" fillId="0" borderId="146" xfId="0" applyBorder="1" applyAlignment="1" applyProtection="1">
      <alignment horizontal="left" wrapText="1"/>
      <protection locked="0"/>
    </xf>
    <xf numFmtId="0" fontId="6" fillId="0" borderId="147" xfId="0" applyFont="1" applyBorder="1" applyAlignment="1" applyProtection="1">
      <alignment horizontal="left" wrapText="1"/>
      <protection locked="0"/>
    </xf>
    <xf numFmtId="0" fontId="0" fillId="0" borderId="148" xfId="0" applyBorder="1" applyAlignment="1" applyProtection="1">
      <alignment horizontal="left" wrapText="1"/>
      <protection locked="0"/>
    </xf>
    <xf numFmtId="0" fontId="6" fillId="0" borderId="149" xfId="0" applyFont="1" applyBorder="1" applyAlignment="1" applyProtection="1">
      <alignment horizontal="left" wrapText="1"/>
      <protection locked="0"/>
    </xf>
    <xf numFmtId="0" fontId="0" fillId="0" borderId="150" xfId="0" applyBorder="1" applyAlignment="1" applyProtection="1">
      <alignment horizontal="left" wrapText="1"/>
      <protection locked="0"/>
    </xf>
    <xf numFmtId="0" fontId="0" fillId="0" borderId="151" xfId="0" applyBorder="1" applyAlignment="1" applyProtection="1">
      <alignment horizontal="left" wrapText="1"/>
      <protection locked="0"/>
    </xf>
    <xf numFmtId="0" fontId="9" fillId="0" borderId="0" xfId="0" applyFont="1"/>
    <xf numFmtId="0" fontId="14" fillId="0" borderId="0" xfId="0" applyFont="1" applyAlignment="1">
      <alignment horizontal="center"/>
    </xf>
    <xf numFmtId="0" fontId="3" fillId="0" borderId="0" xfId="0" applyFont="1" applyAlignment="1">
      <alignment horizontal="left" vertical="top"/>
    </xf>
    <xf numFmtId="0" fontId="4" fillId="0" borderId="0" xfId="0" applyFont="1" applyAlignment="1">
      <alignment horizontal="center"/>
    </xf>
    <xf numFmtId="2" fontId="0" fillId="0" borderId="0" xfId="0" applyNumberFormat="1"/>
    <xf numFmtId="0" fontId="0" fillId="0" borderId="0" xfId="0" applyAlignment="1">
      <alignment horizontal="center"/>
    </xf>
    <xf numFmtId="164" fontId="0" fillId="0" borderId="0" xfId="0" applyNumberFormat="1" applyAlignment="1">
      <alignment horizontal="center"/>
    </xf>
    <xf numFmtId="0" fontId="6" fillId="0" borderId="0" xfId="0" applyFont="1" applyAlignment="1">
      <alignment horizontal="center" vertical="center"/>
    </xf>
    <xf numFmtId="164" fontId="34" fillId="0" borderId="0" xfId="0" applyNumberFormat="1" applyFont="1" applyAlignment="1">
      <alignment horizontal="center"/>
    </xf>
    <xf numFmtId="1" fontId="34" fillId="0" borderId="0" xfId="0" applyNumberFormat="1" applyFont="1" applyAlignment="1">
      <alignment horizontal="center"/>
    </xf>
    <xf numFmtId="0" fontId="35" fillId="0" borderId="1" xfId="0" applyFont="1" applyBorder="1" applyAlignment="1">
      <alignment horizontal="center"/>
    </xf>
    <xf numFmtId="0" fontId="37" fillId="0" borderId="0" xfId="0" applyFont="1" applyAlignment="1">
      <alignment horizontal="center" vertical="center"/>
    </xf>
    <xf numFmtId="1" fontId="6" fillId="0" borderId="0" xfId="0" applyNumberFormat="1" applyFont="1" applyAlignment="1">
      <alignment horizontal="center" textRotation="90"/>
    </xf>
    <xf numFmtId="0" fontId="6" fillId="0" borderId="3" xfId="0" applyFont="1" applyBorder="1" applyAlignment="1">
      <alignment horizontal="center"/>
    </xf>
    <xf numFmtId="9" fontId="2" fillId="0" borderId="3" xfId="2" applyFont="1" applyBorder="1" applyAlignment="1" applyProtection="1">
      <alignment horizontal="right"/>
    </xf>
    <xf numFmtId="2" fontId="2" fillId="0" borderId="4" xfId="0" applyNumberFormat="1" applyFont="1" applyBorder="1"/>
    <xf numFmtId="0" fontId="0" fillId="0" borderId="3" xfId="0" applyBorder="1"/>
    <xf numFmtId="0" fontId="12" fillId="0" borderId="0" xfId="0" applyFont="1" applyAlignment="1">
      <alignment horizontal="center"/>
    </xf>
    <xf numFmtId="1" fontId="0" fillId="0" borderId="0" xfId="0" applyNumberFormat="1" applyAlignment="1">
      <alignment horizontal="center"/>
    </xf>
    <xf numFmtId="0" fontId="5" fillId="0" borderId="0" xfId="0" applyFont="1"/>
    <xf numFmtId="0" fontId="5" fillId="0" borderId="8" xfId="0" applyFont="1" applyBorder="1" applyAlignment="1">
      <alignment horizontal="right"/>
    </xf>
    <xf numFmtId="0" fontId="5" fillId="0" borderId="8" xfId="0" applyFont="1" applyBorder="1"/>
    <xf numFmtId="0" fontId="32" fillId="0" borderId="8" xfId="0" applyFont="1" applyBorder="1" applyAlignment="1">
      <alignment horizontal="center"/>
    </xf>
    <xf numFmtId="2" fontId="2" fillId="0" borderId="0" xfId="0" applyNumberFormat="1" applyFont="1"/>
    <xf numFmtId="0" fontId="16" fillId="0" borderId="0" xfId="1" applyFont="1" applyAlignment="1" applyProtection="1">
      <alignment horizontal="center" vertical="center"/>
    </xf>
    <xf numFmtId="0" fontId="5" fillId="0" borderId="11" xfId="0" applyFont="1" applyBorder="1"/>
    <xf numFmtId="0" fontId="8" fillId="0" borderId="0" xfId="0" applyFont="1" applyAlignment="1">
      <alignment horizontal="left" vertical="top"/>
    </xf>
    <xf numFmtId="0" fontId="0" fillId="0" borderId="12" xfId="0" applyBorder="1" applyAlignment="1">
      <alignment horizontal="center"/>
    </xf>
    <xf numFmtId="0" fontId="11" fillId="0" borderId="12" xfId="0" applyFont="1" applyBorder="1"/>
    <xf numFmtId="0" fontId="0" fillId="0" borderId="12" xfId="0" applyBorder="1"/>
    <xf numFmtId="2" fontId="2" fillId="0" borderId="14" xfId="0" applyNumberFormat="1" applyFont="1" applyBorder="1"/>
    <xf numFmtId="0" fontId="32" fillId="0" borderId="16" xfId="0" applyFont="1" applyBorder="1" applyAlignment="1">
      <alignment horizontal="left"/>
    </xf>
    <xf numFmtId="0" fontId="0" fillId="0" borderId="16" xfId="0" applyBorder="1"/>
    <xf numFmtId="0" fontId="35" fillId="0" borderId="0" xfId="0" applyFont="1" applyAlignment="1">
      <alignment horizontal="center"/>
    </xf>
    <xf numFmtId="0" fontId="5" fillId="0" borderId="18" xfId="0" applyFont="1" applyBorder="1" applyAlignment="1">
      <alignment horizontal="center"/>
    </xf>
    <xf numFmtId="0" fontId="41" fillId="0" borderId="0" xfId="0" applyFont="1" applyAlignment="1">
      <alignment horizontal="right"/>
    </xf>
    <xf numFmtId="0" fontId="6" fillId="0" borderId="0" xfId="0" applyFont="1" applyAlignment="1">
      <alignment horizontal="center"/>
    </xf>
    <xf numFmtId="0" fontId="9" fillId="0" borderId="19" xfId="0" applyFont="1" applyBorder="1" applyAlignment="1">
      <alignment horizontal="center" vertical="center" wrapText="1"/>
    </xf>
    <xf numFmtId="0" fontId="4" fillId="0" borderId="20" xfId="0" applyFont="1" applyBorder="1" applyAlignment="1">
      <alignment horizontal="center" vertical="center"/>
    </xf>
    <xf numFmtId="0" fontId="8" fillId="0" borderId="19" xfId="0" applyFont="1" applyBorder="1" applyAlignment="1">
      <alignment horizontal="left" vertical="center"/>
    </xf>
    <xf numFmtId="0" fontId="8" fillId="0" borderId="21" xfId="0" applyFont="1" applyBorder="1" applyAlignment="1">
      <alignment horizontal="center"/>
    </xf>
    <xf numFmtId="0" fontId="22" fillId="0" borderId="0" xfId="0" applyFont="1" applyAlignment="1">
      <alignment horizontal="center" textRotation="90"/>
    </xf>
    <xf numFmtId="0" fontId="43" fillId="0" borderId="0" xfId="0" applyFont="1" applyAlignment="1">
      <alignment horizontal="left"/>
    </xf>
    <xf numFmtId="0" fontId="43" fillId="0" borderId="0" xfId="0" applyFont="1" applyAlignment="1">
      <alignment horizontal="center"/>
    </xf>
    <xf numFmtId="1" fontId="43" fillId="0" borderId="0" xfId="0" applyNumberFormat="1" applyFont="1" applyAlignment="1">
      <alignment horizontal="center"/>
    </xf>
    <xf numFmtId="0" fontId="43" fillId="0" borderId="0" xfId="0" applyFont="1"/>
    <xf numFmtId="164" fontId="43" fillId="0" borderId="0" xfId="0" applyNumberFormat="1" applyFont="1" applyAlignment="1">
      <alignment horizontal="center"/>
    </xf>
    <xf numFmtId="0" fontId="44" fillId="0" borderId="0" xfId="0" applyFont="1"/>
    <xf numFmtId="0" fontId="44" fillId="0" borderId="0" xfId="0" applyFont="1" applyAlignment="1">
      <alignment horizontal="center" vertical="center"/>
    </xf>
    <xf numFmtId="0" fontId="35" fillId="0" borderId="22" xfId="0" applyFont="1" applyBorder="1" applyAlignment="1">
      <alignment horizontal="left"/>
    </xf>
    <xf numFmtId="0" fontId="0" fillId="0" borderId="23" xfId="0" applyBorder="1"/>
    <xf numFmtId="165" fontId="35" fillId="0" borderId="24" xfId="0" applyNumberFormat="1" applyFont="1" applyBorder="1" applyAlignment="1">
      <alignment horizontal="center"/>
    </xf>
    <xf numFmtId="0" fontId="0" fillId="0" borderId="23" xfId="0" applyBorder="1" applyAlignment="1">
      <alignment horizontal="center"/>
    </xf>
    <xf numFmtId="0" fontId="22" fillId="0" borderId="0" xfId="0" applyFont="1" applyAlignment="1">
      <alignment vertical="center"/>
    </xf>
    <xf numFmtId="0" fontId="6" fillId="0" borderId="28" xfId="0" applyFont="1" applyBorder="1" applyAlignment="1">
      <alignment horizontal="center"/>
    </xf>
    <xf numFmtId="0" fontId="4" fillId="0" borderId="12" xfId="0" applyFont="1" applyBorder="1"/>
    <xf numFmtId="0" fontId="5" fillId="0" borderId="12" xfId="0" applyFont="1" applyBorder="1" applyAlignment="1">
      <alignment horizontal="center"/>
    </xf>
    <xf numFmtId="0" fontId="35" fillId="0" borderId="29" xfId="0" applyFont="1" applyBorder="1" applyAlignment="1">
      <alignment horizontal="center"/>
    </xf>
    <xf numFmtId="0" fontId="37" fillId="0" borderId="0" xfId="0" applyFont="1"/>
    <xf numFmtId="1" fontId="6" fillId="0" borderId="0" xfId="0" applyNumberFormat="1" applyFont="1" applyAlignment="1">
      <alignment horizontal="center"/>
    </xf>
    <xf numFmtId="164" fontId="6" fillId="0" borderId="0" xfId="0" applyNumberFormat="1" applyFont="1" applyAlignment="1">
      <alignment horizontal="center"/>
    </xf>
    <xf numFmtId="0" fontId="0" fillId="0" borderId="48" xfId="0" applyBorder="1" applyAlignment="1" applyProtection="1">
      <alignment horizontal="left" wrapText="1"/>
      <protection locked="0"/>
    </xf>
    <xf numFmtId="0" fontId="0" fillId="0" borderId="0" xfId="0" applyAlignment="1">
      <alignment horizontal="center" vertical="center"/>
    </xf>
    <xf numFmtId="0" fontId="0" fillId="0" borderId="8" xfId="0" applyBorder="1"/>
    <xf numFmtId="0" fontId="0" fillId="0" borderId="15" xfId="0" applyBorder="1"/>
    <xf numFmtId="0" fontId="0" fillId="0" borderId="13" xfId="0" applyBorder="1"/>
    <xf numFmtId="0" fontId="35" fillId="0" borderId="0" xfId="0" applyFont="1"/>
    <xf numFmtId="0" fontId="45" fillId="0" borderId="0" xfId="0" applyFont="1" applyAlignment="1">
      <alignment horizontal="center" wrapText="1"/>
    </xf>
    <xf numFmtId="0" fontId="2" fillId="0" borderId="0" xfId="0" applyFont="1"/>
    <xf numFmtId="0" fontId="14" fillId="0" borderId="0" xfId="0" applyFont="1" applyAlignment="1">
      <alignment vertical="center"/>
    </xf>
    <xf numFmtId="0" fontId="0" fillId="0" borderId="143" xfId="0" applyBorder="1"/>
    <xf numFmtId="0" fontId="16" fillId="0" borderId="0" xfId="1" applyFont="1" applyAlignment="1" applyProtection="1">
      <alignment vertical="center"/>
    </xf>
    <xf numFmtId="164" fontId="6" fillId="0" borderId="0" xfId="0" applyNumberFormat="1" applyFont="1" applyAlignment="1">
      <alignment horizontal="center" textRotation="90"/>
    </xf>
    <xf numFmtId="1" fontId="36" fillId="0" borderId="2" xfId="0" applyNumberFormat="1" applyFont="1" applyBorder="1" applyAlignment="1">
      <alignment horizontal="center"/>
    </xf>
    <xf numFmtId="1" fontId="35" fillId="0" borderId="1" xfId="0" applyNumberFormat="1" applyFont="1" applyBorder="1" applyAlignment="1">
      <alignment horizontal="center"/>
    </xf>
    <xf numFmtId="0" fontId="33" fillId="0" borderId="182" xfId="0" applyFont="1" applyBorder="1" applyAlignment="1">
      <alignment horizontal="center"/>
    </xf>
    <xf numFmtId="0" fontId="33" fillId="0" borderId="183" xfId="0" applyFont="1" applyBorder="1" applyAlignment="1">
      <alignment horizontal="center"/>
    </xf>
    <xf numFmtId="14" fontId="63" fillId="0" borderId="0" xfId="0" applyNumberFormat="1" applyFont="1" applyAlignment="1">
      <alignment horizontal="center" vertical="center"/>
    </xf>
    <xf numFmtId="0" fontId="45" fillId="0" borderId="0" xfId="0" applyFont="1" applyAlignment="1">
      <alignment vertical="center"/>
    </xf>
    <xf numFmtId="0" fontId="33" fillId="0" borderId="0" xfId="0" applyFont="1" applyAlignment="1">
      <alignment textRotation="90"/>
    </xf>
    <xf numFmtId="0" fontId="6" fillId="0" borderId="11" xfId="0" applyFont="1" applyBorder="1" applyAlignment="1">
      <alignment horizontal="center"/>
    </xf>
    <xf numFmtId="1" fontId="43" fillId="0" borderId="181" xfId="0" applyNumberFormat="1" applyFont="1" applyBorder="1" applyAlignment="1">
      <alignment horizontal="center"/>
    </xf>
    <xf numFmtId="1" fontId="23" fillId="0" borderId="209" xfId="0" applyNumberFormat="1" applyFont="1" applyBorder="1" applyAlignment="1">
      <alignment horizontal="right"/>
    </xf>
    <xf numFmtId="0" fontId="43" fillId="0" borderId="181" xfId="0" applyFont="1" applyBorder="1"/>
    <xf numFmtId="0" fontId="43" fillId="0" borderId="209" xfId="0" applyFont="1" applyBorder="1" applyAlignment="1">
      <alignment horizontal="right"/>
    </xf>
    <xf numFmtId="0" fontId="11" fillId="0" borderId="3" xfId="0" applyFont="1" applyBorder="1" applyAlignment="1">
      <alignment horizontal="center"/>
    </xf>
    <xf numFmtId="0" fontId="0" fillId="0" borderId="87" xfId="0" applyBorder="1"/>
    <xf numFmtId="0" fontId="33" fillId="2" borderId="180" xfId="0" applyFont="1" applyFill="1" applyBorder="1" applyAlignment="1">
      <alignment textRotation="90"/>
    </xf>
    <xf numFmtId="0" fontId="40" fillId="0" borderId="12" xfId="0" applyFont="1" applyBorder="1" applyAlignment="1">
      <alignment horizontal="center" vertical="center" wrapText="1"/>
    </xf>
    <xf numFmtId="0" fontId="35" fillId="0" borderId="12" xfId="0" applyFont="1" applyBorder="1" applyAlignment="1">
      <alignment horizontal="center"/>
    </xf>
    <xf numFmtId="0" fontId="0" fillId="0" borderId="11" xfId="0" applyBorder="1"/>
    <xf numFmtId="0" fontId="38" fillId="0" borderId="95" xfId="0" applyFont="1" applyBorder="1" applyAlignment="1">
      <alignment horizontal="center"/>
    </xf>
    <xf numFmtId="0" fontId="36" fillId="0" borderId="215" xfId="0" applyFont="1" applyBorder="1" applyAlignment="1">
      <alignment horizontal="center"/>
    </xf>
    <xf numFmtId="0" fontId="36" fillId="0" borderId="216" xfId="0" applyFont="1" applyBorder="1" applyAlignment="1">
      <alignment horizontal="center"/>
    </xf>
    <xf numFmtId="0" fontId="36" fillId="0" borderId="130" xfId="0" applyFont="1" applyBorder="1" applyAlignment="1">
      <alignment horizontal="center"/>
    </xf>
    <xf numFmtId="0" fontId="36" fillId="0" borderId="113" xfId="0" applyFont="1" applyBorder="1" applyAlignment="1">
      <alignment horizontal="center"/>
    </xf>
    <xf numFmtId="0" fontId="36" fillId="0" borderId="218" xfId="0" applyFont="1" applyBorder="1" applyAlignment="1">
      <alignment horizontal="center"/>
    </xf>
    <xf numFmtId="0" fontId="35" fillId="0" borderId="220" xfId="0" applyFont="1" applyBorder="1" applyAlignment="1">
      <alignment horizontal="center"/>
    </xf>
    <xf numFmtId="0" fontId="36" fillId="0" borderId="221" xfId="0" applyFont="1" applyBorder="1" applyAlignment="1">
      <alignment horizontal="center"/>
    </xf>
    <xf numFmtId="164" fontId="8" fillId="0" borderId="241" xfId="0" applyNumberFormat="1" applyFont="1" applyBorder="1" applyAlignment="1">
      <alignment horizontal="center"/>
    </xf>
    <xf numFmtId="1" fontId="6" fillId="0" borderId="27" xfId="0" applyNumberFormat="1" applyFont="1" applyBorder="1" applyAlignment="1">
      <alignment horizontal="center"/>
    </xf>
    <xf numFmtId="1" fontId="6" fillId="0" borderId="3" xfId="0" applyNumberFormat="1" applyFont="1" applyBorder="1" applyAlignment="1">
      <alignment horizontal="center"/>
    </xf>
    <xf numFmtId="1" fontId="6" fillId="0" borderId="28" xfId="0" applyNumberFormat="1" applyFont="1" applyBorder="1" applyAlignment="1">
      <alignment horizontal="center"/>
    </xf>
    <xf numFmtId="1" fontId="8" fillId="0" borderId="240" xfId="0" applyNumberFormat="1" applyFont="1" applyBorder="1" applyAlignment="1">
      <alignment horizontal="center"/>
    </xf>
    <xf numFmtId="0" fontId="33" fillId="2" borderId="180" xfId="0" applyFont="1" applyFill="1" applyBorder="1"/>
    <xf numFmtId="0" fontId="34" fillId="2" borderId="180" xfId="0" applyFont="1" applyFill="1" applyBorder="1"/>
    <xf numFmtId="1" fontId="34" fillId="2" borderId="180" xfId="0" applyNumberFormat="1" applyFont="1" applyFill="1" applyBorder="1"/>
    <xf numFmtId="0" fontId="39" fillId="2" borderId="9" xfId="0" applyFont="1" applyFill="1" applyBorder="1" applyAlignment="1">
      <alignment horizontal="center"/>
    </xf>
    <xf numFmtId="0" fontId="39" fillId="2" borderId="0" xfId="0" applyFont="1" applyFill="1" applyAlignment="1">
      <alignment horizontal="center"/>
    </xf>
    <xf numFmtId="0" fontId="33" fillId="2" borderId="0" xfId="0" applyFont="1" applyFill="1"/>
    <xf numFmtId="0" fontId="34" fillId="2" borderId="0" xfId="0" applyFont="1" applyFill="1"/>
    <xf numFmtId="1" fontId="34" fillId="2" borderId="0" xfId="0" applyNumberFormat="1" applyFont="1" applyFill="1"/>
    <xf numFmtId="0" fontId="33" fillId="2" borderId="0" xfId="0" applyFont="1" applyFill="1" applyAlignment="1">
      <alignment textRotation="90"/>
    </xf>
    <xf numFmtId="166" fontId="4" fillId="0" borderId="253" xfId="0" applyNumberFormat="1" applyFont="1" applyBorder="1"/>
    <xf numFmtId="166" fontId="45" fillId="0" borderId="237" xfId="0" applyNumberFormat="1" applyFont="1" applyBorder="1"/>
    <xf numFmtId="166" fontId="45" fillId="0" borderId="95" xfId="0" applyNumberFormat="1" applyFont="1" applyBorder="1" applyAlignment="1">
      <alignment vertical="center"/>
    </xf>
    <xf numFmtId="166" fontId="2" fillId="0" borderId="254" xfId="0" applyNumberFormat="1" applyFont="1" applyBorder="1" applyAlignment="1">
      <alignment vertical="center"/>
    </xf>
    <xf numFmtId="166" fontId="4" fillId="0" borderId="254" xfId="0" applyNumberFormat="1" applyFont="1" applyBorder="1"/>
    <xf numFmtId="166" fontId="4" fillId="0" borderId="7" xfId="0" applyNumberFormat="1" applyFont="1" applyBorder="1"/>
    <xf numFmtId="0" fontId="60" fillId="0" borderId="83" xfId="0" applyFont="1" applyBorder="1" applyAlignment="1">
      <alignment horizontal="center" vertical="center"/>
    </xf>
    <xf numFmtId="0" fontId="0" fillId="0" borderId="84" xfId="0" applyBorder="1" applyAlignment="1">
      <alignment horizontal="center" vertical="center"/>
    </xf>
    <xf numFmtId="14" fontId="0" fillId="0" borderId="102" xfId="0" applyNumberFormat="1"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103" xfId="0" applyBorder="1" applyAlignment="1" applyProtection="1">
      <alignment horizontal="center" vertical="center"/>
      <protection locked="0"/>
    </xf>
    <xf numFmtId="0" fontId="0" fillId="0" borderId="104" xfId="0" applyBorder="1" applyAlignment="1" applyProtection="1">
      <alignment horizontal="center" vertical="center"/>
      <protection locked="0"/>
    </xf>
    <xf numFmtId="0" fontId="0" fillId="0" borderId="105" xfId="0" applyBorder="1" applyAlignment="1" applyProtection="1">
      <alignment horizontal="center" vertical="center"/>
      <protection locked="0"/>
    </xf>
    <xf numFmtId="0" fontId="0" fillId="0" borderId="106" xfId="0" applyBorder="1" applyAlignment="1" applyProtection="1">
      <alignment horizontal="center" vertical="center"/>
      <protection locked="0"/>
    </xf>
    <xf numFmtId="0" fontId="4" fillId="0" borderId="0" xfId="0" applyFont="1" applyAlignment="1">
      <alignment horizontal="right" vertical="center"/>
    </xf>
    <xf numFmtId="0" fontId="0" fillId="0" borderId="0" xfId="0"/>
    <xf numFmtId="0" fontId="0" fillId="0" borderId="87" xfId="0" applyBorder="1"/>
    <xf numFmtId="0" fontId="2" fillId="0" borderId="0" xfId="0" applyFont="1" applyAlignment="1">
      <alignment horizontal="center" vertical="center"/>
    </xf>
    <xf numFmtId="0" fontId="42" fillId="0" borderId="0" xfId="0" applyFont="1" applyAlignment="1">
      <alignment horizontal="center" vertical="center"/>
    </xf>
    <xf numFmtId="0" fontId="8" fillId="0" borderId="0" xfId="0" applyFont="1" applyAlignment="1">
      <alignment horizontal="center" vertical="center"/>
    </xf>
    <xf numFmtId="0" fontId="32" fillId="0" borderId="0" xfId="0" applyFont="1" applyAlignment="1">
      <alignment horizontal="center" vertical="center"/>
    </xf>
    <xf numFmtId="0" fontId="47" fillId="0" borderId="0" xfId="0" applyFont="1" applyAlignment="1">
      <alignment horizontal="center"/>
    </xf>
    <xf numFmtId="0" fontId="32" fillId="0" borderId="0" xfId="0" applyFont="1" applyAlignment="1">
      <alignment horizontal="center"/>
    </xf>
    <xf numFmtId="0" fontId="5" fillId="0" borderId="120" xfId="0" applyFont="1" applyBorder="1" applyAlignment="1" applyProtection="1">
      <alignment wrapText="1"/>
      <protection locked="0"/>
    </xf>
    <xf numFmtId="0" fontId="0" fillId="0" borderId="121" xfId="0" applyBorder="1" applyAlignment="1" applyProtection="1">
      <alignment wrapText="1"/>
      <protection locked="0"/>
    </xf>
    <xf numFmtId="0" fontId="0" fillId="0" borderId="140" xfId="0" applyBorder="1" applyAlignment="1" applyProtection="1">
      <alignment wrapText="1"/>
      <protection locked="0"/>
    </xf>
    <xf numFmtId="0" fontId="0" fillId="0" borderId="123" xfId="0" applyBorder="1" applyAlignment="1" applyProtection="1">
      <alignment wrapText="1"/>
      <protection locked="0"/>
    </xf>
    <xf numFmtId="0" fontId="0" fillId="0" borderId="35" xfId="0" applyBorder="1" applyAlignment="1" applyProtection="1">
      <alignment wrapText="1"/>
      <protection locked="0"/>
    </xf>
    <xf numFmtId="0" fontId="0" fillId="0" borderId="141" xfId="0" applyBorder="1" applyAlignment="1" applyProtection="1">
      <alignment wrapText="1"/>
      <protection locked="0"/>
    </xf>
    <xf numFmtId="0" fontId="5" fillId="0" borderId="123" xfId="0" applyFont="1" applyBorder="1" applyAlignment="1" applyProtection="1">
      <alignment wrapText="1"/>
      <protection locked="0"/>
    </xf>
    <xf numFmtId="0" fontId="8" fillId="0" borderId="0" xfId="0" applyFont="1" applyAlignment="1">
      <alignment horizontal="center" vertical="top"/>
    </xf>
    <xf numFmtId="0" fontId="0" fillId="0" borderId="0" xfId="0" applyAlignment="1">
      <alignment horizontal="center"/>
    </xf>
    <xf numFmtId="0" fontId="34" fillId="0" borderId="0" xfId="0" applyFont="1"/>
    <xf numFmtId="0" fontId="13" fillId="0" borderId="128" xfId="0" applyFont="1" applyBorder="1" applyAlignment="1" applyProtection="1">
      <alignment horizontal="center"/>
      <protection locked="0"/>
    </xf>
    <xf numFmtId="0" fontId="13" fillId="0" borderId="112" xfId="0" applyFont="1" applyBorder="1" applyAlignment="1" applyProtection="1">
      <alignment horizontal="center"/>
      <protection locked="0"/>
    </xf>
    <xf numFmtId="0" fontId="2" fillId="0" borderId="75" xfId="0" applyFont="1" applyBorder="1" applyAlignment="1" applyProtection="1">
      <alignment horizontal="center"/>
      <protection locked="0"/>
    </xf>
    <xf numFmtId="0" fontId="0" fillId="0" borderId="75" xfId="0" applyBorder="1" applyAlignment="1" applyProtection="1">
      <alignment horizontal="center"/>
      <protection locked="0"/>
    </xf>
    <xf numFmtId="0" fontId="0" fillId="0" borderId="129" xfId="0" applyBorder="1" applyAlignment="1" applyProtection="1">
      <alignment horizontal="center"/>
      <protection locked="0"/>
    </xf>
    <xf numFmtId="0" fontId="2" fillId="0" borderId="36" xfId="0" applyFont="1" applyBorder="1" applyAlignment="1" applyProtection="1">
      <alignment horizontal="center"/>
      <protection locked="0"/>
    </xf>
    <xf numFmtId="0" fontId="0" fillId="0" borderId="36" xfId="0" applyBorder="1" applyAlignment="1" applyProtection="1">
      <alignment horizontal="center"/>
      <protection locked="0"/>
    </xf>
    <xf numFmtId="0" fontId="0" fillId="0" borderId="37" xfId="0" applyBorder="1" applyAlignment="1" applyProtection="1">
      <alignment horizontal="center"/>
      <protection locked="0"/>
    </xf>
    <xf numFmtId="0" fontId="2" fillId="0" borderId="29" xfId="0" applyFont="1" applyBorder="1" applyAlignment="1" applyProtection="1">
      <alignment horizontal="center"/>
      <protection locked="0"/>
    </xf>
    <xf numFmtId="0" fontId="0" fillId="0" borderId="29" xfId="0" applyBorder="1" applyAlignment="1" applyProtection="1">
      <alignment horizontal="center"/>
      <protection locked="0"/>
    </xf>
    <xf numFmtId="0" fontId="0" fillId="0" borderId="38" xfId="0" applyBorder="1" applyAlignment="1" applyProtection="1">
      <alignment horizontal="center"/>
      <protection locked="0"/>
    </xf>
    <xf numFmtId="164" fontId="8" fillId="0" borderId="242" xfId="0" applyNumberFormat="1" applyFont="1" applyBorder="1" applyAlignment="1">
      <alignment horizontal="center"/>
    </xf>
    <xf numFmtId="1" fontId="6" fillId="0" borderId="86" xfId="0" applyNumberFormat="1" applyFont="1" applyBorder="1" applyAlignment="1">
      <alignment horizontal="center"/>
    </xf>
    <xf numFmtId="1" fontId="6" fillId="0" borderId="34" xfId="0" applyNumberFormat="1" applyFont="1" applyBorder="1" applyAlignment="1">
      <alignment horizontal="center"/>
    </xf>
    <xf numFmtId="1" fontId="15" fillId="0" borderId="40" xfId="0" applyNumberFormat="1" applyFont="1" applyBorder="1" applyAlignment="1">
      <alignment horizontal="center"/>
    </xf>
    <xf numFmtId="1" fontId="15" fillId="0" borderId="41" xfId="0" applyNumberFormat="1" applyFont="1" applyBorder="1" applyAlignment="1">
      <alignment horizontal="center"/>
    </xf>
    <xf numFmtId="1" fontId="6" fillId="0" borderId="33" xfId="0" applyNumberFormat="1" applyFont="1" applyBorder="1" applyAlignment="1">
      <alignment horizontal="center"/>
    </xf>
    <xf numFmtId="1" fontId="6" fillId="0" borderId="127" xfId="0" applyNumberFormat="1" applyFont="1" applyBorder="1" applyAlignment="1">
      <alignment horizontal="center"/>
    </xf>
    <xf numFmtId="1" fontId="6" fillId="0" borderId="31" xfId="0" applyNumberFormat="1" applyFont="1" applyBorder="1" applyAlignment="1">
      <alignment horizontal="center"/>
    </xf>
    <xf numFmtId="0" fontId="7" fillId="0" borderId="197" xfId="0" applyFont="1" applyBorder="1" applyAlignment="1" applyProtection="1">
      <alignment horizontal="center"/>
      <protection locked="0"/>
    </xf>
    <xf numFmtId="0" fontId="7" fillId="0" borderId="1" xfId="0" applyFont="1" applyBorder="1" applyAlignment="1" applyProtection="1">
      <alignment horizontal="center"/>
      <protection locked="0"/>
    </xf>
    <xf numFmtId="0" fontId="0" fillId="0" borderId="125" xfId="0" applyBorder="1" applyAlignment="1" applyProtection="1">
      <alignment wrapText="1"/>
      <protection locked="0"/>
    </xf>
    <xf numFmtId="0" fontId="0" fillId="0" borderId="126" xfId="0" applyBorder="1" applyAlignment="1" applyProtection="1">
      <alignment wrapText="1"/>
      <protection locked="0"/>
    </xf>
    <xf numFmtId="0" fontId="0" fillId="0" borderId="142" xfId="0" applyBorder="1" applyAlignment="1" applyProtection="1">
      <alignment wrapText="1"/>
      <protection locked="0"/>
    </xf>
    <xf numFmtId="0" fontId="6" fillId="0" borderId="194" xfId="0" applyFont="1" applyBorder="1" applyAlignment="1">
      <alignment horizontal="center"/>
    </xf>
    <xf numFmtId="0" fontId="13" fillId="0" borderId="0" xfId="0" applyFont="1" applyAlignment="1">
      <alignment horizontal="center" wrapText="1"/>
    </xf>
    <xf numFmtId="0" fontId="13" fillId="0" borderId="8" xfId="0" applyFont="1" applyBorder="1" applyAlignment="1">
      <alignment horizontal="center" wrapText="1"/>
    </xf>
    <xf numFmtId="0" fontId="13" fillId="0" borderId="44" xfId="0" applyFont="1" applyBorder="1" applyAlignment="1">
      <alignment horizontal="center" vertical="center"/>
    </xf>
    <xf numFmtId="0" fontId="32" fillId="0" borderId="3" xfId="0" applyFont="1" applyBorder="1" applyAlignment="1">
      <alignment horizontal="center"/>
    </xf>
    <xf numFmtId="0" fontId="32" fillId="0" borderId="45" xfId="0" applyFont="1" applyBorder="1" applyAlignment="1">
      <alignment horizontal="center"/>
    </xf>
    <xf numFmtId="164" fontId="6" fillId="0" borderId="37" xfId="0" applyNumberFormat="1" applyFont="1" applyBorder="1" applyAlignment="1">
      <alignment horizontal="center"/>
    </xf>
    <xf numFmtId="164" fontId="6" fillId="0" borderId="47" xfId="0" applyNumberFormat="1" applyFont="1" applyBorder="1" applyAlignment="1">
      <alignment horizontal="center"/>
    </xf>
    <xf numFmtId="164" fontId="6" fillId="0" borderId="194" xfId="0" applyNumberFormat="1" applyFont="1" applyBorder="1" applyAlignment="1">
      <alignment horizontal="center"/>
    </xf>
    <xf numFmtId="0" fontId="8" fillId="0" borderId="79"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5" fillId="0" borderId="32"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7" fillId="0" borderId="117" xfId="0" applyFont="1" applyBorder="1" applyAlignment="1" applyProtection="1">
      <alignment horizontal="center"/>
      <protection locked="0"/>
    </xf>
    <xf numFmtId="0" fontId="7" fillId="0" borderId="130" xfId="0" applyFont="1" applyBorder="1" applyAlignment="1" applyProtection="1">
      <alignment horizontal="center"/>
      <protection locked="0"/>
    </xf>
    <xf numFmtId="0" fontId="5" fillId="0" borderId="46" xfId="0" applyFont="1" applyBorder="1" applyAlignment="1" applyProtection="1">
      <alignment horizontal="center"/>
      <protection locked="0"/>
    </xf>
    <xf numFmtId="164" fontId="6" fillId="0" borderId="1" xfId="0" applyNumberFormat="1" applyFont="1" applyBorder="1" applyAlignment="1">
      <alignment horizontal="center"/>
    </xf>
    <xf numFmtId="0" fontId="5" fillId="0" borderId="18" xfId="0" applyFont="1" applyBorder="1" applyAlignment="1">
      <alignment horizontal="center"/>
    </xf>
    <xf numFmtId="0" fontId="5" fillId="0" borderId="139" xfId="0" applyFont="1" applyBorder="1" applyAlignment="1">
      <alignment horizontal="center"/>
    </xf>
    <xf numFmtId="164" fontId="6" fillId="0" borderId="194" xfId="0" quotePrefix="1" applyNumberFormat="1" applyFont="1" applyBorder="1" applyAlignment="1">
      <alignment horizontal="center"/>
    </xf>
    <xf numFmtId="0" fontId="5" fillId="0" borderId="217" xfId="0" applyFont="1" applyBorder="1" applyAlignment="1">
      <alignment horizontal="center" vertical="center"/>
    </xf>
    <xf numFmtId="0" fontId="5" fillId="0" borderId="1" xfId="0" applyFont="1" applyBorder="1" applyAlignment="1">
      <alignment horizontal="center" vertical="center"/>
    </xf>
    <xf numFmtId="0" fontId="0" fillId="0" borderId="138" xfId="0" applyBorder="1" applyAlignment="1">
      <alignment horizontal="center"/>
    </xf>
    <xf numFmtId="0" fontId="0" fillId="0" borderId="139" xfId="0" applyBorder="1" applyAlignment="1">
      <alignment horizontal="center"/>
    </xf>
    <xf numFmtId="0" fontId="6" fillId="0" borderId="112"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33" fillId="0" borderId="194" xfId="0" applyFont="1" applyBorder="1" applyAlignment="1">
      <alignment horizontal="center"/>
    </xf>
    <xf numFmtId="1" fontId="6" fillId="0" borderId="194" xfId="0" applyNumberFormat="1" applyFont="1" applyBorder="1" applyAlignment="1">
      <alignment horizontal="center"/>
    </xf>
    <xf numFmtId="2" fontId="15" fillId="0" borderId="239" xfId="0" applyNumberFormat="1" applyFont="1" applyBorder="1" applyAlignment="1">
      <alignment horizontal="center"/>
    </xf>
    <xf numFmtId="2" fontId="15" fillId="0" borderId="85" xfId="0" applyNumberFormat="1" applyFont="1" applyBorder="1" applyAlignment="1">
      <alignment horizontal="center"/>
    </xf>
    <xf numFmtId="0" fontId="6" fillId="0" borderId="190" xfId="0" applyFont="1" applyBorder="1" applyAlignment="1">
      <alignment horizontal="center"/>
    </xf>
    <xf numFmtId="0" fontId="6" fillId="0" borderId="193" xfId="0" applyFont="1" applyBorder="1" applyAlignment="1">
      <alignment horizontal="center"/>
    </xf>
    <xf numFmtId="164" fontId="8" fillId="0" borderId="55" xfId="0" applyNumberFormat="1" applyFont="1" applyBorder="1" applyAlignment="1">
      <alignment horizontal="center"/>
    </xf>
    <xf numFmtId="164" fontId="8" fillId="0" borderId="54" xfId="0" applyNumberFormat="1" applyFont="1" applyBorder="1" applyAlignment="1">
      <alignment horizontal="center"/>
    </xf>
    <xf numFmtId="0" fontId="7" fillId="0" borderId="12" xfId="0" applyFont="1" applyBorder="1" applyAlignment="1">
      <alignment horizontal="left"/>
    </xf>
    <xf numFmtId="0" fontId="0" fillId="0" borderId="13" xfId="0" applyBorder="1"/>
    <xf numFmtId="0" fontId="6" fillId="0" borderId="46"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52" fillId="0" borderId="49" xfId="0" applyFont="1" applyBorder="1" applyAlignment="1">
      <alignment horizontal="center"/>
    </xf>
    <xf numFmtId="0" fontId="0" fillId="0" borderId="8" xfId="0" applyBorder="1" applyAlignment="1">
      <alignment horizontal="center"/>
    </xf>
    <xf numFmtId="2" fontId="51" fillId="0" borderId="176" xfId="0" applyNumberFormat="1" applyFont="1" applyBorder="1" applyAlignment="1" applyProtection="1">
      <alignment horizontal="center"/>
      <protection locked="0"/>
    </xf>
    <xf numFmtId="2" fontId="51" fillId="0" borderId="177" xfId="0" applyNumberFormat="1" applyFont="1" applyBorder="1" applyAlignment="1" applyProtection="1">
      <alignment horizontal="center"/>
      <protection locked="0"/>
    </xf>
    <xf numFmtId="2" fontId="51" fillId="0" borderId="178" xfId="0" applyNumberFormat="1" applyFont="1" applyBorder="1" applyAlignment="1" applyProtection="1">
      <alignment horizontal="center"/>
      <protection locked="0"/>
    </xf>
    <xf numFmtId="2" fontId="51" fillId="0" borderId="179" xfId="0" applyNumberFormat="1" applyFont="1" applyBorder="1" applyAlignment="1" applyProtection="1">
      <alignment horizontal="center"/>
      <protection locked="0"/>
    </xf>
    <xf numFmtId="0" fontId="6" fillId="0" borderId="107" xfId="0" applyFont="1" applyBorder="1" applyAlignment="1" applyProtection="1">
      <alignment horizontal="center"/>
      <protection locked="0"/>
    </xf>
    <xf numFmtId="0" fontId="6" fillId="0" borderId="110" xfId="0" applyFont="1" applyBorder="1" applyAlignment="1" applyProtection="1">
      <alignment horizontal="center"/>
      <protection locked="0"/>
    </xf>
    <xf numFmtId="164" fontId="8" fillId="0" borderId="27" xfId="0" applyNumberFormat="1" applyFont="1" applyBorder="1" applyAlignment="1">
      <alignment horizontal="center"/>
    </xf>
    <xf numFmtId="0" fontId="4" fillId="0" borderId="0" xfId="0" applyFont="1" applyAlignment="1">
      <alignment horizontal="left" vertical="center"/>
    </xf>
    <xf numFmtId="0" fontId="5" fillId="0" borderId="186" xfId="0" applyFont="1" applyBorder="1" applyAlignment="1">
      <alignment horizontal="center"/>
    </xf>
    <xf numFmtId="0" fontId="5" fillId="0" borderId="187" xfId="0" applyFont="1" applyBorder="1" applyAlignment="1">
      <alignment horizontal="center"/>
    </xf>
    <xf numFmtId="0" fontId="7" fillId="0" borderId="85" xfId="0" applyFont="1" applyBorder="1" applyAlignment="1">
      <alignment horizontal="center"/>
    </xf>
    <xf numFmtId="0" fontId="7" fillId="0" borderId="43" xfId="0" applyFont="1" applyBorder="1" applyAlignment="1">
      <alignment horizontal="center"/>
    </xf>
    <xf numFmtId="0" fontId="5" fillId="0" borderId="1" xfId="0" applyFont="1" applyBorder="1" applyAlignment="1" applyProtection="1">
      <alignment horizontal="center"/>
      <protection locked="0"/>
    </xf>
    <xf numFmtId="0" fontId="33" fillId="0" borderId="192" xfId="0" applyFont="1" applyBorder="1" applyAlignment="1">
      <alignment horizontal="center"/>
    </xf>
    <xf numFmtId="0" fontId="33" fillId="0" borderId="194" xfId="0" applyFont="1" applyBorder="1"/>
    <xf numFmtId="164" fontId="6" fillId="0" borderId="0" xfId="0" applyNumberFormat="1" applyFont="1" applyAlignment="1">
      <alignment horizontal="center" textRotation="90"/>
    </xf>
    <xf numFmtId="164" fontId="6" fillId="0" borderId="181" xfId="0" applyNumberFormat="1" applyFont="1" applyBorder="1" applyAlignment="1">
      <alignment horizontal="center" textRotation="90"/>
    </xf>
    <xf numFmtId="0" fontId="8" fillId="0" borderId="170" xfId="0" applyFont="1" applyBorder="1" applyAlignment="1" applyProtection="1">
      <alignment horizontal="center"/>
      <protection locked="0"/>
    </xf>
    <xf numFmtId="0" fontId="8" fillId="0" borderId="171" xfId="0" applyFont="1" applyBorder="1" applyAlignment="1" applyProtection="1">
      <alignment horizontal="center"/>
      <protection locked="0"/>
    </xf>
    <xf numFmtId="1" fontId="15" fillId="0" borderId="11" xfId="0" applyNumberFormat="1" applyFont="1" applyBorder="1" applyAlignment="1">
      <alignment horizontal="center"/>
    </xf>
    <xf numFmtId="164" fontId="21" fillId="0" borderId="0" xfId="0" applyNumberFormat="1" applyFont="1" applyAlignment="1">
      <alignment horizontal="center" textRotation="90"/>
    </xf>
    <xf numFmtId="0" fontId="50" fillId="0" borderId="0" xfId="0" applyFont="1" applyAlignment="1">
      <alignment horizontal="center" textRotation="90"/>
    </xf>
    <xf numFmtId="0" fontId="22" fillId="0" borderId="8" xfId="0" applyFont="1" applyBorder="1" applyAlignment="1">
      <alignment horizontal="center" textRotation="90" wrapText="1"/>
    </xf>
    <xf numFmtId="14" fontId="4" fillId="0" borderId="97" xfId="0" applyNumberFormat="1" applyFont="1" applyBorder="1" applyAlignment="1" applyProtection="1">
      <alignment horizontal="center" vertical="center"/>
      <protection locked="0"/>
    </xf>
    <xf numFmtId="0" fontId="0" fillId="0" borderId="98" xfId="0" applyBorder="1" applyAlignment="1" applyProtection="1">
      <alignment vertical="center"/>
      <protection locked="0"/>
    </xf>
    <xf numFmtId="0" fontId="0" fillId="0" borderId="99" xfId="0" applyBorder="1" applyAlignment="1" applyProtection="1">
      <alignment vertical="center"/>
      <protection locked="0"/>
    </xf>
    <xf numFmtId="0" fontId="0" fillId="0" borderId="100" xfId="0" applyBorder="1" applyAlignment="1" applyProtection="1">
      <alignment vertical="center"/>
      <protection locked="0"/>
    </xf>
    <xf numFmtId="0" fontId="0" fillId="0" borderId="80" xfId="0" applyBorder="1" applyAlignment="1" applyProtection="1">
      <alignment vertical="center"/>
      <protection locked="0"/>
    </xf>
    <xf numFmtId="0" fontId="0" fillId="0" borderId="101" xfId="0" applyBorder="1" applyAlignment="1" applyProtection="1">
      <alignment vertical="center"/>
      <protection locked="0"/>
    </xf>
    <xf numFmtId="164" fontId="20" fillId="0" borderId="53" xfId="0" applyNumberFormat="1" applyFont="1" applyBorder="1" applyAlignment="1">
      <alignment horizontal="center" textRotation="90" wrapText="1"/>
    </xf>
    <xf numFmtId="0" fontId="50" fillId="0" borderId="27" xfId="0" applyFont="1" applyBorder="1" applyAlignment="1">
      <alignment horizontal="center" textRotation="90" wrapText="1"/>
    </xf>
    <xf numFmtId="164" fontId="17" fillId="0" borderId="27" xfId="0" applyNumberFormat="1" applyFont="1" applyBorder="1" applyAlignment="1">
      <alignment horizontal="center" textRotation="90" wrapText="1"/>
    </xf>
    <xf numFmtId="0" fontId="64" fillId="0" borderId="27" xfId="0" applyFont="1" applyBorder="1" applyAlignment="1">
      <alignment horizontal="center" textRotation="90" wrapText="1"/>
    </xf>
    <xf numFmtId="0" fontId="19" fillId="0" borderId="83" xfId="0" applyFont="1" applyBorder="1" applyAlignment="1">
      <alignment vertical="center" wrapText="1"/>
    </xf>
    <xf numFmtId="0" fontId="54" fillId="0" borderId="84" xfId="0" applyFont="1" applyBorder="1" applyAlignment="1">
      <alignment vertical="center"/>
    </xf>
    <xf numFmtId="0" fontId="54" fillId="0" borderId="0" xfId="0" applyFont="1" applyAlignment="1">
      <alignment vertical="center"/>
    </xf>
    <xf numFmtId="0" fontId="54" fillId="0" borderId="81" xfId="0" applyFont="1" applyBorder="1" applyAlignment="1">
      <alignment vertical="center"/>
    </xf>
    <xf numFmtId="0" fontId="54" fillId="0" borderId="12" xfId="0" applyFont="1" applyBorder="1" applyAlignment="1">
      <alignment vertical="center"/>
    </xf>
    <xf numFmtId="0" fontId="54" fillId="0" borderId="15" xfId="0" applyFont="1" applyBorder="1" applyAlignment="1">
      <alignment vertical="center"/>
    </xf>
    <xf numFmtId="0" fontId="54" fillId="0" borderId="87" xfId="0" applyFont="1" applyBorder="1" applyAlignment="1">
      <alignment vertical="center"/>
    </xf>
    <xf numFmtId="0" fontId="54" fillId="0" borderId="82" xfId="0" applyFont="1" applyBorder="1" applyAlignment="1">
      <alignment vertical="center"/>
    </xf>
    <xf numFmtId="0" fontId="33" fillId="0" borderId="0" xfId="0" applyFont="1" applyAlignment="1">
      <alignment horizontal="center" textRotation="90"/>
    </xf>
    <xf numFmtId="0" fontId="34" fillId="0" borderId="0" xfId="0" applyFont="1" applyAlignment="1">
      <alignment horizontal="center"/>
    </xf>
    <xf numFmtId="1" fontId="6" fillId="0" borderId="0" xfId="0" applyNumberFormat="1" applyFont="1" applyAlignment="1">
      <alignment horizontal="center" textRotation="90"/>
    </xf>
    <xf numFmtId="1" fontId="6" fillId="0" borderId="181" xfId="0" applyNumberFormat="1" applyFont="1" applyBorder="1" applyAlignment="1">
      <alignment horizontal="center" textRotation="90"/>
    </xf>
    <xf numFmtId="0" fontId="48" fillId="0" borderId="39" xfId="0" applyFont="1" applyBorder="1" applyAlignment="1">
      <alignment horizontal="center" vertical="center"/>
    </xf>
    <xf numFmtId="0" fontId="43" fillId="0" borderId="3" xfId="0" applyFont="1" applyBorder="1" applyAlignment="1">
      <alignment horizontal="center" vertical="center"/>
    </xf>
    <xf numFmtId="0" fontId="43" fillId="0" borderId="28" xfId="0" applyFont="1" applyBorder="1" applyAlignment="1">
      <alignment horizontal="center" vertical="center"/>
    </xf>
    <xf numFmtId="0" fontId="43" fillId="0" borderId="5" xfId="0" applyFont="1" applyBorder="1" applyAlignment="1">
      <alignment horizontal="center" vertical="center"/>
    </xf>
    <xf numFmtId="0" fontId="17" fillId="0" borderId="0" xfId="0" applyFont="1" applyAlignment="1">
      <alignment horizontal="center" textRotation="90"/>
    </xf>
    <xf numFmtId="0" fontId="15" fillId="0" borderId="52" xfId="0" applyFont="1" applyBorder="1" applyAlignment="1">
      <alignment horizontal="center" vertical="center"/>
    </xf>
    <xf numFmtId="0" fontId="0" fillId="0" borderId="0" xfId="0" applyAlignment="1">
      <alignment horizontal="center" vertical="center"/>
    </xf>
    <xf numFmtId="49" fontId="49" fillId="0" borderId="74" xfId="0" applyNumberFormat="1" applyFont="1" applyBorder="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0" fillId="0" borderId="76" xfId="0" applyNumberFormat="1" applyBorder="1" applyAlignment="1" applyProtection="1">
      <alignment horizontal="center" vertical="center"/>
      <protection locked="0"/>
    </xf>
    <xf numFmtId="49" fontId="0" fillId="0" borderId="104" xfId="0" applyNumberFormat="1" applyBorder="1" applyAlignment="1" applyProtection="1">
      <alignment horizontal="center" vertical="center"/>
      <protection locked="0"/>
    </xf>
    <xf numFmtId="49" fontId="0" fillId="0" borderId="105" xfId="0" applyNumberFormat="1" applyBorder="1" applyAlignment="1" applyProtection="1">
      <alignment horizontal="center" vertical="center"/>
      <protection locked="0"/>
    </xf>
    <xf numFmtId="49" fontId="0" fillId="0" borderId="106" xfId="0" applyNumberFormat="1" applyBorder="1" applyAlignment="1" applyProtection="1">
      <alignment horizontal="center" vertical="center"/>
      <protection locked="0"/>
    </xf>
    <xf numFmtId="0" fontId="2" fillId="0" borderId="0" xfId="0" applyFont="1" applyAlignment="1">
      <alignment horizontal="center"/>
    </xf>
    <xf numFmtId="0" fontId="0" fillId="0" borderId="50" xfId="0" applyBorder="1" applyAlignment="1">
      <alignment horizontal="center"/>
    </xf>
    <xf numFmtId="1" fontId="6" fillId="0" borderId="165" xfId="0" applyNumberFormat="1" applyFont="1" applyBorder="1" applyAlignment="1">
      <alignment horizontal="center"/>
    </xf>
    <xf numFmtId="0" fontId="25" fillId="0" borderId="6" xfId="0" applyFont="1" applyBorder="1" applyAlignment="1">
      <alignment horizontal="center" vertical="center"/>
    </xf>
    <xf numFmtId="0" fontId="48" fillId="0" borderId="3" xfId="0" applyFont="1" applyBorder="1" applyAlignment="1">
      <alignment horizontal="center" vertical="center"/>
    </xf>
    <xf numFmtId="0" fontId="48" fillId="0" borderId="181" xfId="0" applyFont="1" applyBorder="1" applyAlignment="1">
      <alignment horizontal="center" vertical="center"/>
    </xf>
    <xf numFmtId="0" fontId="48" fillId="0" borderId="5" xfId="0" applyFont="1" applyBorder="1" applyAlignment="1">
      <alignment horizontal="center" vertical="center"/>
    </xf>
    <xf numFmtId="0" fontId="19" fillId="0" borderId="49" xfId="0" applyFont="1" applyBorder="1" applyAlignment="1">
      <alignment horizontal="center" textRotation="90"/>
    </xf>
    <xf numFmtId="0" fontId="19" fillId="0" borderId="11" xfId="0" applyFont="1" applyBorder="1" applyAlignment="1">
      <alignment horizontal="center" textRotation="90"/>
    </xf>
    <xf numFmtId="0" fontId="19" fillId="0" borderId="189" xfId="0" applyFont="1" applyBorder="1" applyAlignment="1">
      <alignment horizontal="center" textRotation="90"/>
    </xf>
    <xf numFmtId="0" fontId="19" fillId="0" borderId="8" xfId="0" applyFont="1" applyBorder="1" applyAlignment="1">
      <alignment horizontal="center" textRotation="90"/>
    </xf>
    <xf numFmtId="0" fontId="19" fillId="0" borderId="0" xfId="0" applyFont="1" applyAlignment="1">
      <alignment horizontal="center" textRotation="90"/>
    </xf>
    <xf numFmtId="0" fontId="19" fillId="0" borderId="105" xfId="0" applyFont="1" applyBorder="1" applyAlignment="1">
      <alignment horizontal="center" textRotation="90"/>
    </xf>
    <xf numFmtId="1" fontId="8" fillId="0" borderId="28" xfId="0" applyNumberFormat="1" applyFont="1" applyBorder="1"/>
    <xf numFmtId="0" fontId="33" fillId="0" borderId="7" xfId="0" applyFont="1" applyBorder="1"/>
    <xf numFmtId="0" fontId="22" fillId="0" borderId="8" xfId="0" applyFont="1" applyBorder="1" applyAlignment="1">
      <alignment horizontal="center" textRotation="90"/>
    </xf>
    <xf numFmtId="1" fontId="19" fillId="0" borderId="0" xfId="0" applyNumberFormat="1" applyFont="1" applyAlignment="1">
      <alignment horizontal="center" textRotation="90" wrapText="1"/>
    </xf>
    <xf numFmtId="1" fontId="19" fillId="0" borderId="8" xfId="0" applyNumberFormat="1" applyFont="1" applyBorder="1" applyAlignment="1">
      <alignment horizontal="center" textRotation="90" wrapText="1"/>
    </xf>
    <xf numFmtId="0" fontId="7" fillId="0" borderId="170" xfId="0" applyFont="1" applyBorder="1" applyAlignment="1" applyProtection="1">
      <alignment horizontal="center"/>
      <protection locked="0"/>
    </xf>
    <xf numFmtId="0" fontId="7" fillId="0" borderId="171" xfId="0" applyFont="1" applyBorder="1" applyAlignment="1" applyProtection="1">
      <alignment horizontal="center"/>
      <protection locked="0"/>
    </xf>
    <xf numFmtId="164" fontId="6" fillId="0" borderId="191" xfId="0" applyNumberFormat="1" applyFont="1" applyBorder="1" applyAlignment="1">
      <alignment horizontal="center"/>
    </xf>
    <xf numFmtId="164" fontId="6" fillId="0" borderId="56" xfId="0" applyNumberFormat="1" applyFont="1" applyBorder="1" applyAlignment="1">
      <alignment horizontal="center" textRotation="90" wrapText="1"/>
    </xf>
    <xf numFmtId="0" fontId="0" fillId="0" borderId="9" xfId="0" applyBorder="1" applyAlignment="1">
      <alignment horizontal="center" textRotation="90" wrapText="1"/>
    </xf>
    <xf numFmtId="0" fontId="0" fillId="0" borderId="57" xfId="0" applyBorder="1" applyAlignment="1">
      <alignment horizontal="center" textRotation="90" wrapText="1"/>
    </xf>
    <xf numFmtId="164" fontId="6" fillId="0" borderId="8" xfId="0" applyNumberFormat="1" applyFont="1" applyBorder="1" applyAlignment="1">
      <alignment horizontal="center" textRotation="90" wrapText="1"/>
    </xf>
    <xf numFmtId="0" fontId="0" fillId="0" borderId="0" xfId="0" applyAlignment="1">
      <alignment horizontal="center" textRotation="90" wrapText="1"/>
    </xf>
    <xf numFmtId="0" fontId="0" fillId="0" borderId="36" xfId="0" applyBorder="1" applyAlignment="1">
      <alignment horizontal="center" textRotation="90" wrapText="1"/>
    </xf>
    <xf numFmtId="164" fontId="20" fillId="0" borderId="27" xfId="0" applyNumberFormat="1" applyFont="1" applyBorder="1" applyAlignment="1">
      <alignment horizontal="center" textRotation="90" wrapText="1"/>
    </xf>
    <xf numFmtId="0" fontId="6" fillId="0" borderId="0" xfId="0" applyFont="1" applyAlignment="1">
      <alignment horizontal="center" textRotation="90" wrapText="1"/>
    </xf>
    <xf numFmtId="0" fontId="6" fillId="0" borderId="181" xfId="0" applyFont="1" applyBorder="1" applyAlignment="1">
      <alignment horizontal="center" textRotation="90" wrapText="1"/>
    </xf>
    <xf numFmtId="164" fontId="25" fillId="0" borderId="39" xfId="0" applyNumberFormat="1" applyFont="1" applyBorder="1" applyAlignment="1">
      <alignment horizontal="center" vertical="center"/>
    </xf>
    <xf numFmtId="0" fontId="48" fillId="0" borderId="8" xfId="0" applyFont="1" applyBorder="1" applyAlignment="1">
      <alignment horizontal="center" vertical="center"/>
    </xf>
    <xf numFmtId="164" fontId="6" fillId="0" borderId="2" xfId="0" applyNumberFormat="1" applyFont="1" applyBorder="1" applyAlignment="1">
      <alignment horizontal="center"/>
    </xf>
    <xf numFmtId="164" fontId="8" fillId="0" borderId="36" xfId="0" applyNumberFormat="1" applyFont="1" applyBorder="1" applyAlignment="1">
      <alignment horizontal="center"/>
    </xf>
    <xf numFmtId="164" fontId="19" fillId="0" borderId="8" xfId="0" applyNumberFormat="1" applyFont="1" applyBorder="1" applyAlignment="1">
      <alignment horizontal="center" textRotation="90" wrapText="1"/>
    </xf>
    <xf numFmtId="164" fontId="19" fillId="0" borderId="0" xfId="0" applyNumberFormat="1" applyFont="1" applyAlignment="1">
      <alignment horizontal="center" textRotation="90" wrapText="1"/>
    </xf>
    <xf numFmtId="164" fontId="9" fillId="0" borderId="8" xfId="0" applyNumberFormat="1" applyFont="1" applyBorder="1" applyAlignment="1">
      <alignment horizontal="center" textRotation="90" wrapText="1"/>
    </xf>
    <xf numFmtId="164" fontId="9" fillId="0" borderId="0" xfId="0" applyNumberFormat="1" applyFont="1" applyAlignment="1">
      <alignment horizontal="center" textRotation="90" wrapText="1"/>
    </xf>
    <xf numFmtId="1" fontId="53" fillId="0" borderId="0" xfId="1" applyNumberFormat="1" applyFont="1" applyAlignment="1" applyProtection="1">
      <alignment horizontal="left"/>
    </xf>
    <xf numFmtId="0" fontId="37" fillId="0" borderId="0" xfId="0" applyFont="1" applyAlignment="1">
      <alignment horizontal="left"/>
    </xf>
    <xf numFmtId="0" fontId="0" fillId="0" borderId="0" xfId="0" applyAlignment="1">
      <alignment vertical="center"/>
    </xf>
    <xf numFmtId="0" fontId="6" fillId="0" borderId="251" xfId="0" applyFont="1" applyBorder="1" applyAlignment="1">
      <alignment horizontal="center"/>
    </xf>
    <xf numFmtId="164" fontId="6" fillId="0" borderId="191" xfId="0" quotePrefix="1" applyNumberFormat="1" applyFont="1" applyBorder="1" applyAlignment="1">
      <alignment horizontal="center"/>
    </xf>
    <xf numFmtId="0" fontId="6" fillId="0" borderId="114" xfId="0" applyFont="1" applyBorder="1" applyAlignment="1" applyProtection="1">
      <alignment horizontal="center"/>
      <protection locked="0"/>
    </xf>
    <xf numFmtId="0" fontId="6" fillId="0" borderId="115" xfId="0" applyFont="1" applyBorder="1" applyAlignment="1" applyProtection="1">
      <alignment horizontal="center"/>
      <protection locked="0"/>
    </xf>
    <xf numFmtId="0" fontId="6" fillId="0" borderId="113" xfId="0" applyFont="1" applyBorder="1" applyAlignment="1" applyProtection="1">
      <alignment horizontal="center"/>
      <protection locked="0"/>
    </xf>
    <xf numFmtId="0" fontId="6" fillId="0" borderId="211" xfId="0" applyFont="1" applyBorder="1" applyAlignment="1">
      <alignment horizontal="center"/>
    </xf>
    <xf numFmtId="0" fontId="6" fillId="0" borderId="192" xfId="0" applyFont="1" applyBorder="1" applyAlignment="1">
      <alignment horizontal="center"/>
    </xf>
    <xf numFmtId="164" fontId="8" fillId="0" borderId="252" xfId="0" applyNumberFormat="1" applyFont="1" applyBorder="1" applyAlignment="1">
      <alignment horizontal="center"/>
    </xf>
    <xf numFmtId="164" fontId="8" fillId="0" borderId="132" xfId="0" applyNumberFormat="1" applyFont="1" applyBorder="1" applyAlignment="1">
      <alignment horizontal="center"/>
    </xf>
    <xf numFmtId="0" fontId="5" fillId="0" borderId="58" xfId="0" applyFont="1" applyBorder="1" applyAlignment="1">
      <alignment horizontal="right" wrapText="1"/>
    </xf>
    <xf numFmtId="0" fontId="5" fillId="0" borderId="59" xfId="0" applyFont="1" applyBorder="1" applyAlignment="1">
      <alignment horizontal="right" wrapText="1"/>
    </xf>
    <xf numFmtId="0" fontId="4" fillId="0" borderId="22" xfId="0" applyFont="1" applyBorder="1" applyAlignment="1">
      <alignment vertical="center"/>
    </xf>
    <xf numFmtId="0" fontId="4" fillId="0" borderId="60" xfId="0" applyFont="1" applyBorder="1" applyAlignment="1">
      <alignment vertical="center"/>
    </xf>
    <xf numFmtId="0" fontId="4" fillId="0" borderId="61" xfId="0" applyFont="1" applyBorder="1" applyAlignment="1">
      <alignment vertical="center"/>
    </xf>
    <xf numFmtId="0" fontId="4" fillId="0" borderId="49" xfId="0" applyFont="1" applyBorder="1" applyAlignment="1">
      <alignment vertical="center"/>
    </xf>
    <xf numFmtId="0" fontId="11" fillId="0" borderId="23" xfId="0" applyFont="1" applyBorder="1" applyAlignment="1">
      <alignment horizontal="center" textRotation="90"/>
    </xf>
    <xf numFmtId="0" fontId="6" fillId="0" borderId="8" xfId="0" applyFont="1" applyBorder="1" applyAlignment="1">
      <alignment horizontal="center" textRotation="90"/>
    </xf>
    <xf numFmtId="0" fontId="9" fillId="0" borderId="23" xfId="0" applyFont="1" applyBorder="1" applyAlignment="1">
      <alignment horizontal="center" textRotation="90"/>
    </xf>
    <xf numFmtId="0" fontId="9" fillId="0" borderId="8" xfId="0" applyFont="1" applyBorder="1" applyAlignment="1">
      <alignment horizontal="center" textRotation="90"/>
    </xf>
    <xf numFmtId="0" fontId="9" fillId="0" borderId="23" xfId="0" applyFont="1" applyBorder="1" applyAlignment="1">
      <alignment horizontal="center" wrapText="1"/>
    </xf>
    <xf numFmtId="0" fontId="9" fillId="0" borderId="8" xfId="0" applyFont="1" applyBorder="1" applyAlignment="1">
      <alignment horizontal="center" wrapText="1"/>
    </xf>
    <xf numFmtId="0" fontId="6" fillId="0" borderId="23" xfId="0" applyFont="1" applyBorder="1" applyAlignment="1">
      <alignment horizontal="center" textRotation="90"/>
    </xf>
    <xf numFmtId="0" fontId="6" fillId="0" borderId="109" xfId="0" applyFont="1" applyBorder="1" applyAlignment="1" applyProtection="1">
      <alignment horizontal="center"/>
      <protection locked="0"/>
    </xf>
    <xf numFmtId="0" fontId="6" fillId="0" borderId="111" xfId="0" applyFont="1" applyBorder="1" applyAlignment="1" applyProtection="1">
      <alignment horizontal="center"/>
      <protection locked="0"/>
    </xf>
    <xf numFmtId="0" fontId="6" fillId="0" borderId="108" xfId="0" applyFont="1" applyBorder="1" applyAlignment="1" applyProtection="1">
      <alignment horizontal="center"/>
      <protection locked="0"/>
    </xf>
    <xf numFmtId="0" fontId="6" fillId="0" borderId="88" xfId="0" applyFont="1" applyBorder="1" applyAlignment="1" applyProtection="1">
      <alignment horizontal="center"/>
      <protection locked="0"/>
    </xf>
    <xf numFmtId="0" fontId="6" fillId="0" borderId="247" xfId="0" applyFont="1" applyBorder="1" applyAlignment="1">
      <alignment horizontal="center"/>
    </xf>
    <xf numFmtId="0" fontId="6" fillId="0" borderId="30" xfId="0" applyFont="1" applyBorder="1" applyAlignment="1">
      <alignment horizontal="center"/>
    </xf>
    <xf numFmtId="0" fontId="7" fillId="0" borderId="116" xfId="0" applyFont="1" applyBorder="1" applyAlignment="1" applyProtection="1">
      <alignment horizontal="center"/>
      <protection locked="0"/>
    </xf>
    <xf numFmtId="0" fontId="8" fillId="0" borderId="46"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4" fillId="0" borderId="8" xfId="0" applyFont="1" applyBorder="1" applyAlignment="1">
      <alignment horizontal="left" vertical="center"/>
    </xf>
    <xf numFmtId="0" fontId="0" fillId="0" borderId="8" xfId="0" applyBorder="1" applyAlignment="1">
      <alignment horizontal="left" vertical="center"/>
    </xf>
    <xf numFmtId="0" fontId="0" fillId="0" borderId="62" xfId="0" applyBorder="1" applyAlignment="1">
      <alignment horizontal="left" vertical="center"/>
    </xf>
    <xf numFmtId="0" fontId="0" fillId="0" borderId="0" xfId="0" applyAlignment="1">
      <alignment horizontal="left" vertical="center"/>
    </xf>
    <xf numFmtId="0" fontId="0" fillId="0" borderId="95" xfId="0" applyBorder="1" applyAlignment="1">
      <alignment horizontal="left" vertical="center"/>
    </xf>
    <xf numFmtId="0" fontId="35" fillId="0" borderId="64" xfId="0" applyFont="1" applyBorder="1" applyAlignment="1">
      <alignment horizontal="center" vertical="center" textRotation="90" wrapText="1"/>
    </xf>
    <xf numFmtId="0" fontId="35" fillId="0" borderId="65" xfId="0" applyFont="1" applyBorder="1" applyAlignment="1">
      <alignment horizontal="center" vertical="center" textRotation="90" wrapText="1"/>
    </xf>
    <xf numFmtId="0" fontId="35" fillId="0" borderId="12" xfId="0" applyFont="1" applyBorder="1" applyAlignment="1">
      <alignment textRotation="90" wrapText="1"/>
    </xf>
    <xf numFmtId="0" fontId="13" fillId="0" borderId="131" xfId="0" applyFont="1" applyBorder="1" applyAlignment="1" applyProtection="1">
      <alignment horizontal="center"/>
      <protection locked="0"/>
    </xf>
    <xf numFmtId="0" fontId="13" fillId="0" borderId="132" xfId="0" applyFont="1" applyBorder="1" applyAlignment="1" applyProtection="1">
      <alignment horizontal="center"/>
      <protection locked="0"/>
    </xf>
    <xf numFmtId="2" fontId="55" fillId="0" borderId="176" xfId="0" applyNumberFormat="1" applyFont="1" applyBorder="1" applyAlignment="1" applyProtection="1">
      <alignment horizontal="center"/>
      <protection locked="0"/>
    </xf>
    <xf numFmtId="2" fontId="55" fillId="0" borderId="177" xfId="0" applyNumberFormat="1" applyFont="1" applyBorder="1" applyAlignment="1" applyProtection="1">
      <alignment horizontal="center"/>
      <protection locked="0"/>
    </xf>
    <xf numFmtId="0" fontId="5" fillId="0" borderId="12" xfId="0" applyFont="1" applyBorder="1"/>
    <xf numFmtId="0" fontId="5" fillId="0" borderId="11" xfId="0" applyFont="1" applyBorder="1"/>
    <xf numFmtId="4" fontId="2" fillId="0" borderId="172" xfId="0" applyNumberFormat="1" applyFont="1" applyBorder="1"/>
    <xf numFmtId="0" fontId="9" fillId="0" borderId="63" xfId="0" applyFont="1" applyBorder="1" applyAlignment="1">
      <alignment horizontal="center"/>
    </xf>
    <xf numFmtId="0" fontId="9" fillId="0" borderId="66" xfId="0" applyFont="1" applyBorder="1" applyAlignment="1">
      <alignment horizontal="center"/>
    </xf>
    <xf numFmtId="2" fontId="55" fillId="0" borderId="174" xfId="0" applyNumberFormat="1" applyFont="1" applyBorder="1" applyAlignment="1" applyProtection="1">
      <alignment horizontal="center"/>
      <protection locked="0"/>
    </xf>
    <xf numFmtId="2" fontId="55" fillId="0" borderId="175" xfId="0" applyNumberFormat="1" applyFont="1" applyBorder="1" applyAlignment="1" applyProtection="1">
      <alignment horizontal="center"/>
      <protection locked="0"/>
    </xf>
    <xf numFmtId="0" fontId="9" fillId="0" borderId="49" xfId="0" applyFont="1" applyBorder="1" applyAlignment="1">
      <alignment horizontal="center" wrapText="1"/>
    </xf>
    <xf numFmtId="0" fontId="0" fillId="0" borderId="62" xfId="0" applyBorder="1"/>
    <xf numFmtId="0" fontId="5" fillId="0" borderId="213" xfId="0" applyFont="1" applyBorder="1" applyAlignment="1">
      <alignment horizontal="center" vertical="center"/>
    </xf>
    <xf numFmtId="0" fontId="5" fillId="0" borderId="214" xfId="0" applyFont="1" applyBorder="1" applyAlignment="1">
      <alignment horizontal="center" vertical="center"/>
    </xf>
    <xf numFmtId="0" fontId="5" fillId="0" borderId="219" xfId="0" applyFont="1" applyBorder="1" applyAlignment="1">
      <alignment horizontal="center" vertical="center"/>
    </xf>
    <xf numFmtId="0" fontId="5" fillId="0" borderId="220" xfId="0" applyFont="1" applyBorder="1" applyAlignment="1">
      <alignment horizontal="center" vertical="center"/>
    </xf>
    <xf numFmtId="4" fontId="2" fillId="0" borderId="173" xfId="0" applyNumberFormat="1" applyFont="1" applyBorder="1"/>
    <xf numFmtId="0" fontId="32" fillId="0" borderId="67" xfId="0" applyFont="1" applyBorder="1" applyAlignment="1">
      <alignment horizontal="center"/>
    </xf>
    <xf numFmtId="0" fontId="32" fillId="0" borderId="28" xfId="0" applyFont="1" applyBorder="1" applyAlignment="1">
      <alignment horizontal="center"/>
    </xf>
    <xf numFmtId="0" fontId="32" fillId="0" borderId="51" xfId="0" applyFont="1" applyBorder="1" applyAlignment="1">
      <alignment horizontal="center"/>
    </xf>
    <xf numFmtId="2" fontId="58" fillId="0" borderId="122" xfId="0" applyNumberFormat="1" applyFont="1" applyBorder="1" applyProtection="1">
      <protection locked="0"/>
    </xf>
    <xf numFmtId="2" fontId="58" fillId="0" borderId="124" xfId="0" applyNumberFormat="1" applyFont="1" applyBorder="1" applyProtection="1">
      <protection locked="0"/>
    </xf>
    <xf numFmtId="166" fontId="2" fillId="0" borderId="235" xfId="0" applyNumberFormat="1" applyFont="1" applyBorder="1"/>
    <xf numFmtId="166" fontId="2" fillId="0" borderId="236" xfId="0" applyNumberFormat="1" applyFont="1" applyBorder="1"/>
    <xf numFmtId="0" fontId="2" fillId="0" borderId="4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25" xfId="0" applyFont="1" applyBorder="1" applyAlignment="1">
      <alignment horizontal="center" vertical="center" wrapText="1"/>
    </xf>
    <xf numFmtId="0" fontId="2" fillId="0" borderId="181" xfId="0" applyFont="1" applyBorder="1" applyAlignment="1">
      <alignment horizontal="center" vertical="center" wrapText="1"/>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61" fillId="0" borderId="68" xfId="0" applyFont="1" applyBorder="1" applyAlignment="1">
      <alignment horizontal="center"/>
    </xf>
    <xf numFmtId="0" fontId="61" fillId="0" borderId="69" xfId="0" applyFont="1" applyBorder="1" applyAlignment="1">
      <alignment horizontal="center"/>
    </xf>
    <xf numFmtId="0" fontId="61" fillId="0" borderId="42" xfId="0" applyFont="1" applyBorder="1" applyAlignment="1">
      <alignment horizontal="center"/>
    </xf>
    <xf numFmtId="0" fontId="61" fillId="0" borderId="72" xfId="0" applyFont="1" applyBorder="1" applyAlignment="1">
      <alignment horizontal="center"/>
    </xf>
    <xf numFmtId="0" fontId="61" fillId="0" borderId="73" xfId="0" applyFont="1" applyBorder="1" applyAlignment="1">
      <alignment horizontal="center"/>
    </xf>
    <xf numFmtId="0" fontId="61" fillId="0" borderId="238" xfId="0" applyFont="1" applyBorder="1" applyAlignment="1">
      <alignment horizontal="center"/>
    </xf>
    <xf numFmtId="166" fontId="61" fillId="0" borderId="237" xfId="0" applyNumberFormat="1" applyFont="1" applyBorder="1"/>
    <xf numFmtId="0" fontId="2" fillId="0" borderId="49" xfId="0" applyFont="1" applyBorder="1" applyAlignment="1">
      <alignment horizontal="center" vertical="center"/>
    </xf>
    <xf numFmtId="0" fontId="2" fillId="0" borderId="8" xfId="0" applyFont="1" applyBorder="1" applyAlignment="1">
      <alignment horizontal="center" vertical="center"/>
    </xf>
    <xf numFmtId="0" fontId="2" fillId="0" borderId="223" xfId="0" applyFont="1" applyBorder="1" applyAlignment="1">
      <alignment horizontal="center" vertical="center"/>
    </xf>
    <xf numFmtId="0" fontId="2" fillId="0" borderId="225" xfId="0" applyFont="1" applyBorder="1" applyAlignment="1">
      <alignment horizontal="center" vertical="center"/>
    </xf>
    <xf numFmtId="0" fontId="2" fillId="0" borderId="181" xfId="0" applyFont="1" applyBorder="1" applyAlignment="1">
      <alignment horizontal="center" vertical="center"/>
    </xf>
    <xf numFmtId="0" fontId="2" fillId="0" borderId="209" xfId="0" applyFont="1" applyBorder="1" applyAlignment="1">
      <alignment horizontal="center" vertical="center"/>
    </xf>
    <xf numFmtId="166" fontId="68" fillId="0" borderId="170" xfId="0" applyNumberFormat="1" applyFont="1" applyBorder="1" applyAlignment="1" applyProtection="1">
      <alignment horizontal="right"/>
      <protection locked="0"/>
    </xf>
    <xf numFmtId="166" fontId="68" fillId="0" borderId="222" xfId="0" applyNumberFormat="1" applyFont="1" applyBorder="1" applyAlignment="1" applyProtection="1">
      <alignment horizontal="right"/>
      <protection locked="0"/>
    </xf>
    <xf numFmtId="166" fontId="4" fillId="0" borderId="66" xfId="0" applyNumberFormat="1" applyFont="1" applyBorder="1" applyAlignment="1">
      <alignment vertical="center"/>
    </xf>
    <xf numFmtId="166" fontId="4" fillId="0" borderId="7" xfId="0" applyNumberFormat="1" applyFont="1" applyBorder="1" applyAlignment="1">
      <alignment vertical="center"/>
    </xf>
    <xf numFmtId="2" fontId="58" fillId="0" borderId="233" xfId="0" applyNumberFormat="1" applyFont="1" applyBorder="1" applyProtection="1">
      <protection locked="0"/>
    </xf>
    <xf numFmtId="2" fontId="58" fillId="0" borderId="234" xfId="0" applyNumberFormat="1" applyFont="1" applyBorder="1" applyProtection="1">
      <protection locked="0"/>
    </xf>
    <xf numFmtId="0" fontId="5" fillId="0" borderId="229" xfId="0" applyFont="1" applyBorder="1" applyAlignment="1" applyProtection="1">
      <alignment wrapText="1"/>
      <protection locked="0"/>
    </xf>
    <xf numFmtId="0" fontId="5" fillId="0" borderId="230" xfId="0" applyFont="1" applyBorder="1" applyAlignment="1" applyProtection="1">
      <alignment wrapText="1"/>
      <protection locked="0"/>
    </xf>
    <xf numFmtId="0" fontId="5" fillId="0" borderId="231" xfId="0" applyFont="1" applyBorder="1" applyAlignment="1" applyProtection="1">
      <alignment wrapText="1"/>
      <protection locked="0"/>
    </xf>
    <xf numFmtId="0" fontId="5" fillId="0" borderId="104" xfId="0" applyFont="1" applyBorder="1" applyAlignment="1" applyProtection="1">
      <alignment wrapText="1"/>
      <protection locked="0"/>
    </xf>
    <xf numFmtId="0" fontId="5" fillId="0" borderId="105" xfId="0" applyFont="1" applyBorder="1" applyAlignment="1" applyProtection="1">
      <alignment wrapText="1"/>
      <protection locked="0"/>
    </xf>
    <xf numFmtId="0" fontId="5" fillId="0" borderId="232" xfId="0" applyFont="1" applyBorder="1" applyAlignment="1" applyProtection="1">
      <alignment wrapText="1"/>
      <protection locked="0"/>
    </xf>
    <xf numFmtId="0" fontId="6" fillId="0" borderId="199" xfId="0" applyFont="1" applyBorder="1" applyAlignment="1" applyProtection="1">
      <alignment horizontal="center"/>
      <protection locked="0"/>
    </xf>
    <xf numFmtId="0" fontId="6" fillId="0" borderId="202" xfId="0" applyFont="1" applyBorder="1" applyAlignment="1" applyProtection="1">
      <alignment horizontal="center"/>
      <protection locked="0"/>
    </xf>
    <xf numFmtId="0" fontId="6" fillId="0" borderId="200" xfId="0" applyFont="1" applyBorder="1" applyAlignment="1" applyProtection="1">
      <alignment horizontal="center"/>
      <protection locked="0"/>
    </xf>
    <xf numFmtId="0" fontId="6" fillId="0" borderId="203" xfId="0" applyFont="1" applyBorder="1" applyAlignment="1" applyProtection="1">
      <alignment horizontal="center"/>
      <protection locked="0"/>
    </xf>
    <xf numFmtId="0" fontId="8" fillId="0" borderId="52" xfId="0" applyFont="1" applyBorder="1" applyAlignment="1">
      <alignment horizontal="center" vertical="center"/>
    </xf>
    <xf numFmtId="0" fontId="7" fillId="0" borderId="134" xfId="0" applyFont="1" applyBorder="1" applyAlignment="1" applyProtection="1">
      <alignment horizontal="center"/>
      <protection locked="0"/>
    </xf>
    <xf numFmtId="0" fontId="7" fillId="0" borderId="119" xfId="0" applyFont="1" applyBorder="1" applyAlignment="1" applyProtection="1">
      <alignment horizontal="center"/>
      <protection locked="0"/>
    </xf>
    <xf numFmtId="0" fontId="13" fillId="0" borderId="133" xfId="0" applyFont="1" applyBorder="1" applyAlignment="1" applyProtection="1">
      <alignment horizontal="center"/>
      <protection locked="0"/>
    </xf>
    <xf numFmtId="0" fontId="13" fillId="0" borderId="135" xfId="0" applyFont="1" applyBorder="1" applyAlignment="1" applyProtection="1">
      <alignment horizontal="center"/>
      <protection locked="0"/>
    </xf>
    <xf numFmtId="0" fontId="2" fillId="0" borderId="89" xfId="0" applyFont="1" applyBorder="1" applyAlignment="1" applyProtection="1">
      <alignment horizontal="center"/>
      <protection locked="0"/>
    </xf>
    <xf numFmtId="0" fontId="0" fillId="0" borderId="89" xfId="0" applyBorder="1" applyAlignment="1" applyProtection="1">
      <alignment horizontal="center"/>
      <protection locked="0"/>
    </xf>
    <xf numFmtId="0" fontId="0" fillId="0" borderId="90" xfId="0" applyBorder="1" applyAlignment="1" applyProtection="1">
      <alignment horizontal="center"/>
      <protection locked="0"/>
    </xf>
    <xf numFmtId="0" fontId="2" fillId="0" borderId="136" xfId="0" applyFont="1" applyBorder="1" applyAlignment="1" applyProtection="1">
      <alignment horizontal="center"/>
      <protection locked="0"/>
    </xf>
    <xf numFmtId="0" fontId="0" fillId="0" borderId="136" xfId="0" applyBorder="1" applyAlignment="1" applyProtection="1">
      <alignment horizontal="center"/>
      <protection locked="0"/>
    </xf>
    <xf numFmtId="0" fontId="0" fillId="0" borderId="137" xfId="0" applyBorder="1" applyAlignment="1" applyProtection="1">
      <alignment horizontal="center"/>
      <protection locked="0"/>
    </xf>
    <xf numFmtId="0" fontId="7" fillId="0" borderId="198" xfId="0" applyFont="1" applyBorder="1" applyAlignment="1" applyProtection="1">
      <alignment horizontal="center"/>
      <protection locked="0"/>
    </xf>
    <xf numFmtId="0" fontId="8" fillId="0" borderId="91" xfId="0" applyFont="1" applyBorder="1" applyAlignment="1" applyProtection="1">
      <alignment horizontal="center"/>
      <protection locked="0"/>
    </xf>
    <xf numFmtId="0" fontId="8" fillId="0" borderId="118" xfId="0" applyFont="1" applyBorder="1" applyAlignment="1" applyProtection="1">
      <alignment horizontal="center"/>
      <protection locked="0"/>
    </xf>
    <xf numFmtId="0" fontId="5" fillId="0" borderId="91" xfId="0" applyFont="1" applyBorder="1" applyAlignment="1" applyProtection="1">
      <alignment horizontal="center"/>
      <protection locked="0"/>
    </xf>
    <xf numFmtId="0" fontId="5" fillId="0" borderId="118" xfId="0" applyFont="1" applyBorder="1" applyAlignment="1" applyProtection="1">
      <alignment horizontal="center"/>
      <protection locked="0"/>
    </xf>
    <xf numFmtId="0" fontId="6" fillId="0" borderId="205" xfId="0" applyFont="1" applyBorder="1" applyAlignment="1" applyProtection="1">
      <alignment horizontal="center"/>
      <protection locked="0"/>
    </xf>
    <xf numFmtId="0" fontId="6" fillId="0" borderId="206" xfId="0" applyFont="1" applyBorder="1" applyAlignment="1" applyProtection="1">
      <alignment horizontal="center"/>
      <protection locked="0"/>
    </xf>
    <xf numFmtId="0" fontId="6" fillId="0" borderId="201" xfId="0" applyFont="1" applyBorder="1" applyAlignment="1" applyProtection="1">
      <alignment horizontal="center"/>
      <protection locked="0"/>
    </xf>
    <xf numFmtId="0" fontId="6" fillId="0" borderId="204" xfId="0" applyFont="1" applyBorder="1" applyAlignment="1" applyProtection="1">
      <alignment horizontal="center"/>
      <protection locked="0"/>
    </xf>
    <xf numFmtId="0" fontId="6" fillId="0" borderId="207" xfId="0" applyFont="1" applyBorder="1" applyAlignment="1" applyProtection="1">
      <alignment horizontal="center"/>
      <protection locked="0"/>
    </xf>
    <xf numFmtId="0" fontId="4" fillId="0" borderId="22" xfId="0" applyFont="1" applyBorder="1"/>
    <xf numFmtId="0" fontId="0" fillId="0" borderId="23" xfId="0" applyBorder="1"/>
    <xf numFmtId="0" fontId="0" fillId="0" borderId="58" xfId="0" applyBorder="1"/>
    <xf numFmtId="0" fontId="54" fillId="0" borderId="0" xfId="0" applyFont="1" applyAlignment="1">
      <alignment horizontal="center" wrapText="1"/>
    </xf>
    <xf numFmtId="0" fontId="43" fillId="0" borderId="0" xfId="0" applyFont="1" applyAlignment="1">
      <alignment horizontal="center" wrapText="1"/>
    </xf>
    <xf numFmtId="0" fontId="33" fillId="0" borderId="23" xfId="0" applyFont="1" applyBorder="1" applyAlignment="1">
      <alignment horizontal="center" vertical="center" wrapText="1"/>
    </xf>
    <xf numFmtId="0" fontId="6" fillId="0" borderId="116" xfId="0" applyFont="1" applyBorder="1" applyAlignment="1" applyProtection="1">
      <alignment horizontal="center"/>
      <protection locked="0"/>
    </xf>
    <xf numFmtId="0" fontId="6" fillId="0" borderId="130" xfId="0" applyFont="1" applyBorder="1" applyAlignment="1" applyProtection="1">
      <alignment horizontal="center"/>
      <protection locked="0"/>
    </xf>
    <xf numFmtId="0" fontId="27" fillId="0" borderId="22" xfId="0" applyFont="1" applyBorder="1" applyAlignment="1">
      <alignment wrapText="1"/>
    </xf>
    <xf numFmtId="0" fontId="54" fillId="0" borderId="23" xfId="0" applyFont="1" applyBorder="1" applyAlignment="1">
      <alignment wrapText="1"/>
    </xf>
    <xf numFmtId="0" fontId="54" fillId="0" borderId="58" xfId="0" applyFont="1" applyBorder="1" applyAlignment="1">
      <alignment wrapText="1"/>
    </xf>
    <xf numFmtId="0" fontId="54" fillId="0" borderId="12" xfId="0" applyFont="1" applyBorder="1" applyAlignment="1">
      <alignment wrapText="1"/>
    </xf>
    <xf numFmtId="0" fontId="54" fillId="0" borderId="0" xfId="0" applyFont="1" applyAlignment="1">
      <alignment wrapText="1"/>
    </xf>
    <xf numFmtId="0" fontId="54" fillId="0" borderId="13" xfId="0" applyFont="1" applyBorder="1" applyAlignment="1">
      <alignment wrapText="1"/>
    </xf>
    <xf numFmtId="0" fontId="54" fillId="0" borderId="15" xfId="0" applyFont="1" applyBorder="1" applyAlignment="1">
      <alignment wrapText="1"/>
    </xf>
    <xf numFmtId="0" fontId="54" fillId="0" borderId="16" xfId="0" applyFont="1" applyBorder="1" applyAlignment="1">
      <alignment wrapText="1"/>
    </xf>
    <xf numFmtId="0" fontId="54" fillId="0" borderId="17" xfId="0" applyFont="1" applyBorder="1" applyAlignment="1">
      <alignment wrapText="1"/>
    </xf>
    <xf numFmtId="0" fontId="27" fillId="0" borderId="22" xfId="0" applyFont="1" applyBorder="1" applyAlignment="1">
      <alignment vertical="center" wrapText="1"/>
    </xf>
    <xf numFmtId="0" fontId="0" fillId="0" borderId="23" xfId="0" applyBorder="1" applyAlignment="1">
      <alignment vertical="center" wrapText="1"/>
    </xf>
    <xf numFmtId="0" fontId="0" fillId="0" borderId="58" xfId="0" applyBorder="1" applyAlignment="1">
      <alignment vertical="center" wrapText="1"/>
    </xf>
    <xf numFmtId="0" fontId="0" fillId="0" borderId="12" xfId="0" applyBorder="1" applyAlignment="1">
      <alignment vertical="center" wrapText="1"/>
    </xf>
    <xf numFmtId="0" fontId="0" fillId="0" borderId="0" xfId="0"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22" fillId="0" borderId="0" xfId="0" applyFont="1" applyAlignment="1">
      <alignment horizontal="center" textRotation="90"/>
    </xf>
    <xf numFmtId="0" fontId="44" fillId="0" borderId="0" xfId="0" applyFont="1"/>
    <xf numFmtId="1" fontId="6" fillId="0" borderId="191" xfId="0" applyNumberFormat="1" applyFont="1" applyBorder="1" applyAlignment="1">
      <alignment horizontal="center"/>
    </xf>
    <xf numFmtId="0" fontId="56" fillId="0" borderId="164" xfId="0" applyFont="1" applyBorder="1" applyAlignment="1">
      <alignment horizontal="center" vertical="center"/>
    </xf>
    <xf numFmtId="0" fontId="56" fillId="0" borderId="0" xfId="0" applyFont="1" applyAlignment="1">
      <alignment horizontal="center" vertical="center"/>
    </xf>
    <xf numFmtId="0" fontId="13" fillId="0" borderId="156" xfId="0" applyFont="1" applyBorder="1" applyAlignment="1" applyProtection="1">
      <alignment horizontal="center"/>
      <protection locked="0"/>
    </xf>
    <xf numFmtId="0" fontId="13" fillId="0" borderId="159" xfId="0" applyFont="1" applyBorder="1" applyAlignment="1" applyProtection="1">
      <alignment horizontal="center"/>
      <protection locked="0"/>
    </xf>
    <xf numFmtId="0" fontId="2" fillId="0" borderId="167" xfId="0" applyFont="1" applyBorder="1" applyAlignment="1" applyProtection="1">
      <alignment horizontal="center"/>
      <protection locked="0"/>
    </xf>
    <xf numFmtId="0" fontId="0" fillId="0" borderId="167" xfId="0" applyBorder="1" applyAlignment="1" applyProtection="1">
      <alignment horizontal="center"/>
      <protection locked="0"/>
    </xf>
    <xf numFmtId="0" fontId="0" fillId="0" borderId="168" xfId="0" applyBorder="1" applyAlignment="1" applyProtection="1">
      <alignment horizontal="center"/>
      <protection locked="0"/>
    </xf>
    <xf numFmtId="0" fontId="2" fillId="0" borderId="92" xfId="0" applyFont="1" applyBorder="1" applyAlignment="1" applyProtection="1">
      <alignment horizontal="center"/>
      <protection locked="0"/>
    </xf>
    <xf numFmtId="0" fontId="0" fillId="0" borderId="92" xfId="0" applyBorder="1" applyAlignment="1" applyProtection="1">
      <alignment horizontal="center"/>
      <protection locked="0"/>
    </xf>
    <xf numFmtId="0" fontId="0" fillId="0" borderId="93" xfId="0" applyBorder="1" applyAlignment="1" applyProtection="1">
      <alignment horizontal="center"/>
      <protection locked="0"/>
    </xf>
    <xf numFmtId="0" fontId="7" fillId="0" borderId="208" xfId="0" applyFont="1" applyBorder="1" applyAlignment="1" applyProtection="1">
      <alignment horizontal="center"/>
      <protection locked="0"/>
    </xf>
    <xf numFmtId="0" fontId="8" fillId="0" borderId="157" xfId="0" applyFont="1" applyBorder="1" applyAlignment="1" applyProtection="1">
      <alignment horizontal="center"/>
      <protection locked="0"/>
    </xf>
    <xf numFmtId="0" fontId="8" fillId="0" borderId="78" xfId="0" applyFont="1" applyBorder="1" applyAlignment="1" applyProtection="1">
      <alignment horizontal="center"/>
      <protection locked="0"/>
    </xf>
    <xf numFmtId="0" fontId="5" fillId="0" borderId="157" xfId="0" applyFont="1" applyBorder="1" applyAlignment="1" applyProtection="1">
      <alignment horizontal="center"/>
      <protection locked="0"/>
    </xf>
    <xf numFmtId="0" fontId="5" fillId="0" borderId="78" xfId="0" applyFont="1" applyBorder="1" applyAlignment="1" applyProtection="1">
      <alignment horizontal="center"/>
      <protection locked="0"/>
    </xf>
    <xf numFmtId="0" fontId="7" fillId="0" borderId="158" xfId="0" applyFont="1" applyBorder="1" applyAlignment="1" applyProtection="1">
      <alignment horizontal="center"/>
      <protection locked="0"/>
    </xf>
    <xf numFmtId="0" fontId="7" fillId="0" borderId="160" xfId="0" applyFont="1" applyBorder="1" applyAlignment="1" applyProtection="1">
      <alignment horizontal="center"/>
      <protection locked="0"/>
    </xf>
    <xf numFmtId="0" fontId="6" fillId="0" borderId="156" xfId="0" applyFont="1" applyBorder="1" applyAlignment="1" applyProtection="1">
      <alignment horizontal="center"/>
      <protection locked="0"/>
    </xf>
    <xf numFmtId="0" fontId="6" fillId="0" borderId="159" xfId="0" applyFont="1" applyBorder="1" applyAlignment="1" applyProtection="1">
      <alignment horizontal="center"/>
      <protection locked="0"/>
    </xf>
    <xf numFmtId="0" fontId="6" fillId="0" borderId="157" xfId="0" applyFont="1" applyBorder="1" applyAlignment="1" applyProtection="1">
      <alignment horizontal="center"/>
      <protection locked="0"/>
    </xf>
    <xf numFmtId="0" fontId="6" fillId="0" borderId="78" xfId="0" applyFont="1" applyBorder="1" applyAlignment="1" applyProtection="1">
      <alignment horizontal="center"/>
      <protection locked="0"/>
    </xf>
    <xf numFmtId="0" fontId="6" fillId="0" borderId="158" xfId="0" applyFont="1" applyBorder="1" applyAlignment="1" applyProtection="1">
      <alignment horizontal="center"/>
      <protection locked="0"/>
    </xf>
    <xf numFmtId="0" fontId="6" fillId="0" borderId="160" xfId="0" applyFont="1" applyBorder="1" applyAlignment="1" applyProtection="1">
      <alignment horizontal="center"/>
      <protection locked="0"/>
    </xf>
    <xf numFmtId="2" fontId="15" fillId="0" borderId="249" xfId="0" applyNumberFormat="1" applyFont="1" applyBorder="1" applyAlignment="1" applyProtection="1">
      <alignment horizontal="center"/>
      <protection locked="0"/>
    </xf>
    <xf numFmtId="0" fontId="57" fillId="0" borderId="2" xfId="0" applyFont="1" applyBorder="1" applyProtection="1">
      <protection locked="0"/>
    </xf>
    <xf numFmtId="0" fontId="58" fillId="0" borderId="2" xfId="0" applyFont="1" applyBorder="1" applyProtection="1">
      <protection locked="0"/>
    </xf>
    <xf numFmtId="0" fontId="0" fillId="0" borderId="115" xfId="0" applyBorder="1" applyProtection="1">
      <protection locked="0"/>
    </xf>
    <xf numFmtId="0" fontId="0" fillId="0" borderId="2" xfId="0" applyBorder="1" applyProtection="1">
      <protection locked="0"/>
    </xf>
    <xf numFmtId="0" fontId="13" fillId="0" borderId="104" xfId="0" applyFont="1" applyBorder="1" applyAlignment="1" applyProtection="1">
      <alignment horizontal="center"/>
      <protection locked="0"/>
    </xf>
    <xf numFmtId="0" fontId="2" fillId="0" borderId="105" xfId="0" applyFont="1" applyBorder="1" applyAlignment="1" applyProtection="1">
      <alignment horizontal="center"/>
      <protection locked="0"/>
    </xf>
    <xf numFmtId="0" fontId="0" fillId="0" borderId="105" xfId="0" applyBorder="1" applyAlignment="1" applyProtection="1">
      <alignment horizontal="center"/>
      <protection locked="0"/>
    </xf>
    <xf numFmtId="0" fontId="0" fillId="0" borderId="169" xfId="0" applyBorder="1" applyAlignment="1" applyProtection="1">
      <alignment horizontal="center"/>
      <protection locked="0"/>
    </xf>
    <xf numFmtId="0" fontId="57" fillId="0" borderId="162" xfId="0" applyFont="1" applyBorder="1" applyProtection="1">
      <protection locked="0"/>
    </xf>
    <xf numFmtId="0" fontId="58" fillId="0" borderId="162" xfId="0" applyFont="1" applyBorder="1" applyProtection="1">
      <protection locked="0"/>
    </xf>
    <xf numFmtId="1" fontId="15" fillId="0" borderId="155" xfId="0" applyNumberFormat="1" applyFont="1" applyBorder="1" applyAlignment="1">
      <alignment horizontal="center"/>
    </xf>
    <xf numFmtId="0" fontId="0" fillId="0" borderId="161" xfId="0" applyBorder="1" applyProtection="1">
      <protection locked="0"/>
    </xf>
    <xf numFmtId="0" fontId="0" fillId="0" borderId="162" xfId="0" applyBorder="1" applyProtection="1">
      <protection locked="0"/>
    </xf>
    <xf numFmtId="0" fontId="6" fillId="0" borderId="162" xfId="0" applyFont="1" applyBorder="1" applyAlignment="1" applyProtection="1">
      <alignment horizontal="center"/>
      <protection locked="0"/>
    </xf>
    <xf numFmtId="0" fontId="6" fillId="0" borderId="163" xfId="0" applyFont="1" applyBorder="1" applyAlignment="1" applyProtection="1">
      <alignment horizontal="center"/>
      <protection locked="0"/>
    </xf>
    <xf numFmtId="164" fontId="6" fillId="0" borderId="185" xfId="0" applyNumberFormat="1" applyFont="1" applyBorder="1" applyAlignment="1">
      <alignment horizontal="center"/>
    </xf>
    <xf numFmtId="164" fontId="6" fillId="0" borderId="184" xfId="0" applyNumberFormat="1" applyFont="1" applyBorder="1" applyAlignment="1">
      <alignment horizontal="center"/>
    </xf>
    <xf numFmtId="0" fontId="7" fillId="0" borderId="163" xfId="0" applyFont="1" applyBorder="1" applyAlignment="1" applyProtection="1">
      <alignment horizontal="center"/>
      <protection locked="0"/>
    </xf>
    <xf numFmtId="1" fontId="6" fillId="0" borderId="166" xfId="0" applyNumberFormat="1" applyFont="1" applyBorder="1" applyAlignment="1">
      <alignment horizontal="center"/>
    </xf>
    <xf numFmtId="1" fontId="6" fillId="0" borderId="152" xfId="0" applyNumberFormat="1" applyFont="1" applyBorder="1" applyAlignment="1">
      <alignment horizontal="center"/>
    </xf>
    <xf numFmtId="0" fontId="62" fillId="0" borderId="188" xfId="0" applyFont="1" applyBorder="1" applyAlignment="1">
      <alignment horizontal="center" vertical="center"/>
    </xf>
    <xf numFmtId="0" fontId="62" fillId="0" borderId="188" xfId="0" applyFont="1" applyBorder="1" applyAlignment="1">
      <alignment horizontal="center"/>
    </xf>
    <xf numFmtId="14" fontId="45" fillId="0" borderId="0" xfId="0" applyNumberFormat="1" applyFont="1" applyAlignment="1">
      <alignment horizontal="center" vertical="center"/>
    </xf>
    <xf numFmtId="0" fontId="33" fillId="0" borderId="182" xfId="0" applyFont="1" applyBorder="1" applyAlignment="1">
      <alignment horizontal="center" textRotation="90"/>
    </xf>
    <xf numFmtId="0" fontId="53" fillId="0" borderId="0" xfId="1" applyFont="1" applyAlignment="1" applyProtection="1">
      <alignment horizontal="left"/>
    </xf>
    <xf numFmtId="0" fontId="19" fillId="0" borderId="0" xfId="0" applyFont="1" applyAlignment="1">
      <alignment horizontal="left" wrapText="1"/>
    </xf>
    <xf numFmtId="164" fontId="6" fillId="0" borderId="196" xfId="0" applyNumberFormat="1" applyFont="1" applyBorder="1" applyAlignment="1">
      <alignment horizontal="center"/>
    </xf>
    <xf numFmtId="1" fontId="6" fillId="0" borderId="196" xfId="0" applyNumberFormat="1" applyFont="1" applyBorder="1" applyAlignment="1">
      <alignment horizontal="center"/>
    </xf>
    <xf numFmtId="0" fontId="33" fillId="0" borderId="196" xfId="0" applyFont="1" applyBorder="1" applyAlignment="1">
      <alignment horizontal="center"/>
    </xf>
    <xf numFmtId="164" fontId="8" fillId="0" borderId="153" xfId="0" applyNumberFormat="1" applyFont="1" applyBorder="1" applyAlignment="1">
      <alignment horizontal="center"/>
    </xf>
    <xf numFmtId="164" fontId="6" fillId="0" borderId="154" xfId="0" applyNumberFormat="1" applyFont="1" applyBorder="1" applyAlignment="1">
      <alignment horizontal="center"/>
    </xf>
    <xf numFmtId="2" fontId="15" fillId="0" borderId="243" xfId="0" applyNumberFormat="1" applyFont="1" applyBorder="1" applyAlignment="1">
      <alignment horizontal="center"/>
    </xf>
    <xf numFmtId="164" fontId="8" fillId="0" borderId="244" xfId="0" applyNumberFormat="1" applyFont="1" applyBorder="1" applyAlignment="1">
      <alignment horizontal="center"/>
    </xf>
    <xf numFmtId="0" fontId="6" fillId="0" borderId="195" xfId="0" applyFont="1" applyBorder="1" applyAlignment="1">
      <alignment horizontal="center"/>
    </xf>
    <xf numFmtId="0" fontId="6" fillId="0" borderId="196" xfId="0" applyFont="1" applyBorder="1" applyAlignment="1">
      <alignment horizontal="center"/>
    </xf>
    <xf numFmtId="0" fontId="30" fillId="0" borderId="12" xfId="0" applyFont="1" applyBorder="1"/>
    <xf numFmtId="0" fontId="59" fillId="0" borderId="0" xfId="0" applyFont="1"/>
    <xf numFmtId="0" fontId="59" fillId="0" borderId="13" xfId="0" applyFont="1" applyBorder="1"/>
    <xf numFmtId="0" fontId="5" fillId="0" borderId="12" xfId="0" applyFont="1" applyBorder="1" applyAlignment="1">
      <alignment horizontal="center"/>
    </xf>
    <xf numFmtId="0" fontId="33" fillId="0" borderId="8" xfId="0" applyFont="1" applyBorder="1" applyAlignment="1">
      <alignment horizontal="center" textRotation="90" wrapText="1"/>
    </xf>
    <xf numFmtId="0" fontId="33" fillId="0" borderId="0" xfId="0" applyFont="1" applyAlignment="1">
      <alignment horizontal="center" textRotation="90" wrapText="1"/>
    </xf>
    <xf numFmtId="0" fontId="33" fillId="0" borderId="36" xfId="0" applyFont="1" applyBorder="1" applyAlignment="1">
      <alignment horizontal="center" textRotation="90" wrapText="1"/>
    </xf>
    <xf numFmtId="0" fontId="6" fillId="0" borderId="210" xfId="0" applyFont="1" applyBorder="1" applyAlignment="1">
      <alignment horizontal="center"/>
    </xf>
    <xf numFmtId="0" fontId="6" fillId="0" borderId="246" xfId="0" applyFont="1" applyBorder="1" applyAlignment="1">
      <alignment horizontal="center"/>
    </xf>
    <xf numFmtId="0" fontId="6" fillId="0" borderId="245" xfId="0" applyFont="1" applyBorder="1" applyAlignment="1">
      <alignment horizontal="center"/>
    </xf>
    <xf numFmtId="0" fontId="6" fillId="0" borderId="212" xfId="0" applyFont="1" applyBorder="1" applyAlignment="1">
      <alignment horizontal="center"/>
    </xf>
    <xf numFmtId="0" fontId="46" fillId="2" borderId="180" xfId="0" applyFont="1" applyFill="1" applyBorder="1" applyAlignment="1">
      <alignment horizontal="center"/>
    </xf>
    <xf numFmtId="0" fontId="0" fillId="0" borderId="226" xfId="0" applyBorder="1" applyAlignment="1">
      <alignment horizontal="center" vertical="center"/>
    </xf>
    <xf numFmtId="0" fontId="0" fillId="0" borderId="227" xfId="0" applyBorder="1" applyAlignment="1">
      <alignment horizontal="center" vertical="center"/>
    </xf>
    <xf numFmtId="0" fontId="0" fillId="0" borderId="228" xfId="0" applyBorder="1" applyAlignment="1">
      <alignment horizontal="center" vertical="center"/>
    </xf>
    <xf numFmtId="166" fontId="67" fillId="0" borderId="170" xfId="0" applyNumberFormat="1" applyFont="1" applyBorder="1" applyAlignment="1" applyProtection="1">
      <alignment horizontal="right"/>
      <protection locked="0"/>
    </xf>
    <xf numFmtId="166" fontId="67" fillId="0" borderId="222" xfId="0" applyNumberFormat="1" applyFont="1" applyBorder="1" applyAlignment="1" applyProtection="1">
      <alignment horizontal="right"/>
      <protection locked="0"/>
    </xf>
    <xf numFmtId="0" fontId="2" fillId="0" borderId="61" xfId="0" applyFont="1" applyBorder="1" applyAlignment="1">
      <alignment horizontal="center" vertical="center"/>
    </xf>
    <xf numFmtId="0" fontId="2" fillId="0" borderId="224" xfId="0" applyFont="1" applyBorder="1" applyAlignment="1">
      <alignment horizontal="center" vertical="center"/>
    </xf>
    <xf numFmtId="0" fontId="2" fillId="0" borderId="44" xfId="0" applyFont="1" applyBorder="1" applyAlignment="1">
      <alignment horizontal="center" vertical="center"/>
    </xf>
    <xf numFmtId="0" fontId="2" fillId="0" borderId="3" xfId="0" applyFont="1" applyBorder="1" applyAlignment="1">
      <alignment horizontal="center" vertical="center"/>
    </xf>
    <xf numFmtId="2" fontId="15" fillId="0" borderId="248" xfId="0" applyNumberFormat="1" applyFont="1" applyBorder="1" applyAlignment="1" applyProtection="1">
      <alignment horizontal="center"/>
      <protection locked="0"/>
    </xf>
    <xf numFmtId="2" fontId="15" fillId="0" borderId="250" xfId="0" applyNumberFormat="1" applyFont="1" applyBorder="1" applyAlignment="1" applyProtection="1">
      <alignment horizontal="center"/>
      <protection locked="0"/>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32" fillId="0" borderId="19" xfId="0" applyFont="1" applyBorder="1" applyAlignment="1">
      <alignment horizontal="center"/>
    </xf>
    <xf numFmtId="0" fontId="32" fillId="0" borderId="21" xfId="0" applyFont="1" applyBorder="1" applyAlignment="1">
      <alignment horizontal="center"/>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ilsclub.org/tco-lodge-host-form/" TargetMode="External"/><Relationship Id="rId1" Type="http://schemas.openxmlformats.org/officeDocument/2006/relationships/hyperlink" Target="https://trailsclub.org/wp-content/uploads/2018/10/TCO-Lodge-Fe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30"/>
  <sheetViews>
    <sheetView showGridLines="0" tabSelected="1" zoomScaleNormal="100" zoomScaleSheetLayoutView="100" workbookViewId="0">
      <pane xSplit="6" ySplit="10" topLeftCell="G27" activePane="bottomRight" state="frozen"/>
      <selection pane="topRight" activeCell="G1" sqref="G1"/>
      <selection pane="bottomLeft" activeCell="A10" sqref="A10"/>
      <selection pane="bottomRight" activeCell="B118" sqref="B118"/>
    </sheetView>
  </sheetViews>
  <sheetFormatPr defaultColWidth="9.08984375" defaultRowHeight="14.5" x14ac:dyDescent="0.35"/>
  <cols>
    <col min="1" max="1" width="2.08984375" style="6" customWidth="1"/>
    <col min="2" max="2" width="1.7265625" style="13" customWidth="1"/>
    <col min="3" max="3" width="10.7265625" customWidth="1"/>
    <col min="4" max="4" width="3.7265625" customWidth="1"/>
    <col min="5" max="5" width="10.7265625" customWidth="1"/>
    <col min="6" max="6" width="3.7265625" customWidth="1"/>
    <col min="7" max="7" width="1.7265625" customWidth="1"/>
    <col min="8" max="8" width="1.7265625" style="15" customWidth="1"/>
    <col min="9" max="9" width="2.36328125" customWidth="1"/>
    <col min="10" max="10" width="2.7265625" customWidth="1"/>
    <col min="11" max="11" width="2.36328125" style="44" customWidth="1"/>
    <col min="12" max="12" width="2.81640625" style="44" customWidth="1"/>
    <col min="13" max="13" width="3.81640625" style="44" customWidth="1"/>
    <col min="14" max="17" width="2.36328125" customWidth="1"/>
    <col min="18" max="18" width="4.08984375" style="32" customWidth="1"/>
    <col min="19" max="19" width="4" style="32" customWidth="1"/>
    <col min="20" max="20" width="4.08984375" style="32" customWidth="1"/>
    <col min="21" max="21" width="5" style="32" customWidth="1"/>
    <col min="22" max="22" width="3.26953125" style="32" customWidth="1"/>
    <col min="23" max="23" width="3.36328125" style="32" customWidth="1"/>
    <col min="24" max="27" width="4.6328125" hidden="1" customWidth="1"/>
    <col min="28" max="29" width="2.81640625" hidden="1" customWidth="1"/>
    <col min="30" max="30" width="3.36328125" style="34" hidden="1" customWidth="1"/>
    <col min="31" max="31" width="3.36328125" style="35" hidden="1" customWidth="1"/>
    <col min="32" max="33" width="3.36328125" style="15" hidden="1" customWidth="1"/>
    <col min="34" max="34" width="3.36328125" customWidth="1"/>
    <col min="35" max="36" width="3.08984375" customWidth="1"/>
    <col min="37" max="37" width="9.08984375" customWidth="1"/>
    <col min="38" max="38" width="3.7265625" customWidth="1"/>
    <col min="39" max="39" width="7.26953125" customWidth="1"/>
    <col min="40" max="41" width="3.08984375" customWidth="1"/>
    <col min="42" max="42" width="9" customWidth="1"/>
  </cols>
  <sheetData>
    <row r="1" spans="1:42" ht="18" customHeight="1" thickBot="1" x14ac:dyDescent="0.4">
      <c r="B1" s="7"/>
      <c r="C1" s="104" t="s">
        <v>81</v>
      </c>
      <c r="D1" s="532">
        <f>+AP117</f>
        <v>45677</v>
      </c>
      <c r="E1" s="532"/>
      <c r="G1" s="28" t="s">
        <v>0</v>
      </c>
      <c r="H1" s="52"/>
      <c r="AK1" s="43"/>
      <c r="AL1" s="43"/>
      <c r="AM1" s="43"/>
      <c r="AN1" s="43"/>
    </row>
    <row r="2" spans="1:42" ht="11.25" customHeight="1" thickTop="1" x14ac:dyDescent="0.35">
      <c r="A2" s="169" t="s">
        <v>61</v>
      </c>
      <c r="B2" s="170"/>
      <c r="C2" s="170"/>
      <c r="D2" s="170"/>
      <c r="E2" s="170"/>
      <c r="F2" s="170"/>
      <c r="I2" s="28"/>
      <c r="J2" s="37" t="s">
        <v>33</v>
      </c>
      <c r="K2" s="31"/>
      <c r="L2" s="332" t="s">
        <v>103</v>
      </c>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153" t="s">
        <v>1</v>
      </c>
      <c r="AL2" s="334"/>
      <c r="AM2" s="334"/>
      <c r="AN2" s="259"/>
      <c r="AO2" s="260"/>
      <c r="AP2" s="261"/>
    </row>
    <row r="3" spans="1:42" ht="11.25" customHeight="1" x14ac:dyDescent="0.35">
      <c r="A3" s="171" t="s">
        <v>78</v>
      </c>
      <c r="B3" s="154"/>
      <c r="C3" s="154"/>
      <c r="D3" s="154"/>
      <c r="E3" s="154"/>
      <c r="F3" s="154"/>
      <c r="G3" s="1"/>
      <c r="H3" s="52"/>
      <c r="J3" s="31"/>
      <c r="L3" s="534" t="s">
        <v>102</v>
      </c>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334"/>
      <c r="AL3" s="334"/>
      <c r="AM3" s="334"/>
      <c r="AN3" s="262"/>
      <c r="AO3" s="263"/>
      <c r="AP3" s="264"/>
    </row>
    <row r="4" spans="1:42" ht="11.25" customHeight="1" thickBot="1" x14ac:dyDescent="0.4">
      <c r="A4" s="145" t="s">
        <v>80</v>
      </c>
      <c r="B4" s="146"/>
      <c r="C4" s="146"/>
      <c r="D4" s="146"/>
      <c r="E4" s="146"/>
      <c r="F4" s="146"/>
      <c r="G4" s="146"/>
      <c r="H4" s="146"/>
      <c r="I4" s="146"/>
      <c r="J4" s="146"/>
      <c r="K4" s="146"/>
      <c r="L4" s="146"/>
      <c r="M4" s="146"/>
      <c r="N4" s="146"/>
      <c r="O4" s="146"/>
      <c r="P4" s="146"/>
      <c r="Q4" s="146"/>
      <c r="R4" s="146"/>
      <c r="S4" s="146"/>
      <c r="T4" s="88"/>
      <c r="U4" s="84"/>
      <c r="V4" s="84"/>
      <c r="W4" s="84"/>
      <c r="X4" s="84"/>
      <c r="Y4" s="84"/>
      <c r="Z4" s="84"/>
      <c r="AA4" s="84"/>
      <c r="AB4" s="84"/>
      <c r="AC4" s="84"/>
      <c r="AD4" s="84"/>
      <c r="AE4" s="84"/>
      <c r="AF4" s="84"/>
      <c r="AG4" s="84"/>
      <c r="AH4" s="84"/>
      <c r="AI4" s="84"/>
      <c r="AJ4" s="84"/>
      <c r="AK4" s="153" t="s">
        <v>5</v>
      </c>
      <c r="AL4" s="154"/>
      <c r="AM4" s="154"/>
      <c r="AN4" s="147"/>
      <c r="AO4" s="148"/>
      <c r="AP4" s="149"/>
    </row>
    <row r="5" spans="1:42" ht="15.65" customHeight="1" thickTop="1" thickBot="1" x14ac:dyDescent="0.4">
      <c r="A5" s="286" t="s">
        <v>2</v>
      </c>
      <c r="B5" s="287"/>
      <c r="C5" s="288"/>
      <c r="D5" s="289"/>
      <c r="E5" s="289"/>
      <c r="F5" s="290"/>
      <c r="G5" s="483" t="s">
        <v>82</v>
      </c>
      <c r="H5" s="67"/>
      <c r="I5" s="68"/>
      <c r="J5" s="69"/>
      <c r="K5" s="70"/>
      <c r="L5" s="107"/>
      <c r="M5" s="108" t="s">
        <v>3</v>
      </c>
      <c r="N5" s="16" t="s">
        <v>54</v>
      </c>
      <c r="O5" s="71"/>
      <c r="P5" s="109"/>
      <c r="Q5" s="109"/>
      <c r="R5" s="110" t="s">
        <v>4</v>
      </c>
      <c r="S5" s="17"/>
      <c r="T5" s="72"/>
      <c r="U5" s="72"/>
      <c r="V5" s="72"/>
      <c r="W5" s="109"/>
      <c r="X5" s="556" t="s">
        <v>56</v>
      </c>
      <c r="Y5" s="556"/>
      <c r="Z5" s="556"/>
      <c r="AA5" s="556"/>
      <c r="AB5" s="130">
        <v>40</v>
      </c>
      <c r="AC5" s="130" t="s">
        <v>90</v>
      </c>
      <c r="AD5" s="131"/>
      <c r="AE5" s="132"/>
      <c r="AF5" s="130"/>
      <c r="AG5" s="113"/>
      <c r="AH5" s="112"/>
      <c r="AK5" s="155"/>
      <c r="AL5" s="155"/>
      <c r="AM5" s="155"/>
      <c r="AN5" s="150"/>
      <c r="AO5" s="151"/>
      <c r="AP5" s="152"/>
    </row>
    <row r="6" spans="1:42" ht="15.65" customHeight="1" thickBot="1" x14ac:dyDescent="0.4">
      <c r="A6" s="287"/>
      <c r="B6" s="287"/>
      <c r="C6" s="291"/>
      <c r="D6" s="292"/>
      <c r="E6" s="292"/>
      <c r="F6" s="293"/>
      <c r="G6" s="483"/>
      <c r="H6" s="281" t="s">
        <v>10</v>
      </c>
      <c r="I6" s="282"/>
      <c r="J6" s="282"/>
      <c r="K6" s="282"/>
      <c r="L6" s="283"/>
      <c r="M6" s="284"/>
      <c r="N6" s="297" t="s">
        <v>39</v>
      </c>
      <c r="O6" s="298"/>
      <c r="P6" s="299"/>
      <c r="Q6" s="299"/>
      <c r="R6" s="299"/>
      <c r="S6" s="300"/>
      <c r="T6" s="324" t="s">
        <v>40</v>
      </c>
      <c r="U6" s="325"/>
      <c r="V6" s="325"/>
      <c r="W6" s="298"/>
      <c r="X6" s="133"/>
      <c r="Y6" s="134"/>
      <c r="Z6" s="134"/>
      <c r="AA6" s="134"/>
      <c r="AB6" s="135">
        <v>60</v>
      </c>
      <c r="AC6" s="135" t="s">
        <v>91</v>
      </c>
      <c r="AD6" s="136"/>
      <c r="AE6" s="137"/>
      <c r="AF6" s="135"/>
      <c r="AG6" s="138"/>
      <c r="AH6" s="269" t="s">
        <v>97</v>
      </c>
      <c r="AI6" s="270"/>
      <c r="AJ6" s="270"/>
      <c r="AK6" s="270"/>
      <c r="AL6" s="270"/>
      <c r="AM6" s="270"/>
      <c r="AN6" s="271"/>
      <c r="AO6" s="271"/>
      <c r="AP6" s="272"/>
    </row>
    <row r="7" spans="1:42" ht="16.5" customHeight="1" thickTop="1" x14ac:dyDescent="0.35">
      <c r="A7" s="65"/>
      <c r="B7" s="66"/>
      <c r="D7" s="61"/>
      <c r="E7" s="61"/>
      <c r="F7" s="8" t="s">
        <v>48</v>
      </c>
      <c r="G7" s="484"/>
      <c r="H7" s="73"/>
      <c r="I7" s="71"/>
      <c r="J7" s="62">
        <f>SUMIF(G$11:G$114,"&lt;&gt;x",J$11:J$114)</f>
        <v>0</v>
      </c>
      <c r="K7" s="307">
        <f>SUM(L11:L114)</f>
        <v>0</v>
      </c>
      <c r="L7" s="308"/>
      <c r="M7" s="9">
        <f t="shared" ref="M7:AB7" si="0">SUM(M11:M114)</f>
        <v>0</v>
      </c>
      <c r="N7" s="80">
        <f t="shared" si="0"/>
        <v>0</v>
      </c>
      <c r="O7" s="39">
        <f t="shared" si="0"/>
        <v>0</v>
      </c>
      <c r="P7" s="80">
        <f t="shared" si="0"/>
        <v>0</v>
      </c>
      <c r="Q7" s="80">
        <f t="shared" si="0"/>
        <v>0</v>
      </c>
      <c r="R7" s="128">
        <f t="shared" si="0"/>
        <v>0</v>
      </c>
      <c r="S7" s="126">
        <f t="shared" si="0"/>
        <v>0</v>
      </c>
      <c r="T7" s="127">
        <f t="shared" si="0"/>
        <v>0</v>
      </c>
      <c r="U7" s="125">
        <f t="shared" si="0"/>
        <v>0</v>
      </c>
      <c r="V7" s="129">
        <f>SUMIF(V11:V114, "Y", (U11:U114))</f>
        <v>0</v>
      </c>
      <c r="W7" s="127">
        <f t="shared" si="0"/>
        <v>0</v>
      </c>
      <c r="X7" s="3">
        <f t="shared" si="0"/>
        <v>0</v>
      </c>
      <c r="Y7" s="111">
        <f t="shared" ref="Y7" si="1">SUM(Y11:Y114)</f>
        <v>0</v>
      </c>
      <c r="Z7" s="111">
        <f t="shared" si="0"/>
        <v>0</v>
      </c>
      <c r="AA7" s="111">
        <f t="shared" si="0"/>
        <v>0</v>
      </c>
      <c r="AB7" s="39">
        <f t="shared" si="0"/>
        <v>0</v>
      </c>
      <c r="AC7" s="106"/>
      <c r="AD7" s="98"/>
      <c r="AE7" s="38"/>
      <c r="AG7" s="105"/>
      <c r="AH7" s="273"/>
      <c r="AI7" s="271"/>
      <c r="AJ7" s="271"/>
      <c r="AK7" s="271"/>
      <c r="AL7" s="271"/>
      <c r="AM7" s="271"/>
      <c r="AN7" s="271"/>
      <c r="AO7" s="271"/>
      <c r="AP7" s="272"/>
    </row>
    <row r="8" spans="1:42" ht="18" customHeight="1" x14ac:dyDescent="0.35">
      <c r="A8" s="33"/>
      <c r="B8" s="285" t="s">
        <v>41</v>
      </c>
      <c r="C8" s="63" t="s">
        <v>93</v>
      </c>
      <c r="D8" s="64">
        <f>COUNTIF($AC$11:$AC$114,"m")</f>
        <v>0</v>
      </c>
      <c r="E8" s="63" t="s">
        <v>92</v>
      </c>
      <c r="F8" s="64">
        <f>COUNTIF($AC$11:$AC$114,"f")</f>
        <v>0</v>
      </c>
      <c r="G8" s="484"/>
      <c r="H8" s="258" t="s">
        <v>59</v>
      </c>
      <c r="I8" s="309" t="s">
        <v>11</v>
      </c>
      <c r="J8" s="258" t="s">
        <v>60</v>
      </c>
      <c r="K8" s="310" t="s">
        <v>84</v>
      </c>
      <c r="L8" s="74"/>
      <c r="M8" s="267" t="s">
        <v>85</v>
      </c>
      <c r="N8" s="301" t="s">
        <v>43</v>
      </c>
      <c r="O8" s="304" t="s">
        <v>42</v>
      </c>
      <c r="P8" s="304" t="s">
        <v>7</v>
      </c>
      <c r="Q8" s="304" t="s">
        <v>8</v>
      </c>
      <c r="R8" s="328" t="s">
        <v>38</v>
      </c>
      <c r="S8" s="321" t="s">
        <v>49</v>
      </c>
      <c r="T8" s="328" t="s">
        <v>38</v>
      </c>
      <c r="U8" s="265" t="s">
        <v>37</v>
      </c>
      <c r="V8" s="265" t="s">
        <v>108</v>
      </c>
      <c r="W8" s="330" t="s">
        <v>86</v>
      </c>
      <c r="X8" s="315" t="s">
        <v>98</v>
      </c>
      <c r="Y8" s="549" t="s">
        <v>100</v>
      </c>
      <c r="Z8" s="549" t="s">
        <v>101</v>
      </c>
      <c r="AA8" s="318" t="s">
        <v>99</v>
      </c>
      <c r="AB8" s="318" t="s">
        <v>95</v>
      </c>
      <c r="AC8" s="322" t="s">
        <v>87</v>
      </c>
      <c r="AD8" s="251" t="s">
        <v>88</v>
      </c>
      <c r="AE8" s="279" t="s">
        <v>44</v>
      </c>
      <c r="AF8" s="277" t="s">
        <v>34</v>
      </c>
      <c r="AG8" s="533" t="s">
        <v>89</v>
      </c>
      <c r="AH8" s="273"/>
      <c r="AI8" s="271"/>
      <c r="AJ8" s="271"/>
      <c r="AK8" s="271"/>
      <c r="AL8" s="271"/>
      <c r="AM8" s="271"/>
      <c r="AN8" s="271"/>
      <c r="AO8" s="271"/>
      <c r="AP8" s="272"/>
    </row>
    <row r="9" spans="1:42" ht="24" customHeight="1" x14ac:dyDescent="0.35">
      <c r="A9" s="33"/>
      <c r="B9" s="170"/>
      <c r="C9" s="462" t="s">
        <v>96</v>
      </c>
      <c r="D9" s="462"/>
      <c r="E9" s="462"/>
      <c r="F9" s="462"/>
      <c r="G9" s="484"/>
      <c r="H9" s="258"/>
      <c r="I9" s="309"/>
      <c r="J9" s="258"/>
      <c r="K9" s="311"/>
      <c r="L9" s="256" t="s">
        <v>45</v>
      </c>
      <c r="M9" s="268"/>
      <c r="N9" s="302"/>
      <c r="O9" s="305"/>
      <c r="P9" s="304"/>
      <c r="Q9" s="304"/>
      <c r="R9" s="329"/>
      <c r="S9" s="321"/>
      <c r="T9" s="329"/>
      <c r="U9" s="266"/>
      <c r="V9" s="266"/>
      <c r="W9" s="331"/>
      <c r="X9" s="316"/>
      <c r="Y9" s="550"/>
      <c r="Z9" s="550"/>
      <c r="AA9" s="319"/>
      <c r="AB9" s="319"/>
      <c r="AC9" s="322"/>
      <c r="AD9" s="251"/>
      <c r="AE9" s="279"/>
      <c r="AF9" s="278"/>
      <c r="AG9" s="533"/>
      <c r="AH9" s="273"/>
      <c r="AI9" s="271"/>
      <c r="AJ9" s="271"/>
      <c r="AK9" s="271"/>
      <c r="AL9" s="271"/>
      <c r="AM9" s="271"/>
      <c r="AN9" s="271"/>
      <c r="AO9" s="271"/>
      <c r="AP9" s="272"/>
    </row>
    <row r="10" spans="1:42" ht="21" customHeight="1" thickBot="1" x14ac:dyDescent="0.4">
      <c r="A10" s="33" t="s">
        <v>9</v>
      </c>
      <c r="B10" s="170"/>
      <c r="C10" s="156" t="s">
        <v>94</v>
      </c>
      <c r="D10" s="157"/>
      <c r="E10" s="157"/>
      <c r="F10" s="157"/>
      <c r="G10" s="484"/>
      <c r="H10" s="258"/>
      <c r="I10" s="309"/>
      <c r="J10" s="258"/>
      <c r="K10" s="311"/>
      <c r="L10" s="257"/>
      <c r="M10" s="268"/>
      <c r="N10" s="303"/>
      <c r="O10" s="306"/>
      <c r="P10" s="304"/>
      <c r="Q10" s="304"/>
      <c r="R10" s="329"/>
      <c r="S10" s="321"/>
      <c r="T10" s="329"/>
      <c r="U10" s="266"/>
      <c r="V10" s="266"/>
      <c r="W10" s="331"/>
      <c r="X10" s="317"/>
      <c r="Y10" s="551"/>
      <c r="Z10" s="551"/>
      <c r="AA10" s="320"/>
      <c r="AB10" s="320"/>
      <c r="AC10" s="323"/>
      <c r="AD10" s="252"/>
      <c r="AE10" s="280"/>
      <c r="AF10" s="278"/>
      <c r="AG10" s="533"/>
      <c r="AH10" s="274"/>
      <c r="AI10" s="275"/>
      <c r="AJ10" s="275"/>
      <c r="AK10" s="275"/>
      <c r="AL10" s="275"/>
      <c r="AM10" s="275"/>
      <c r="AN10" s="275"/>
      <c r="AO10" s="275"/>
      <c r="AP10" s="276"/>
    </row>
    <row r="11" spans="1:42" ht="12" customHeight="1" thickTop="1" x14ac:dyDescent="0.35">
      <c r="A11" s="158">
        <v>1</v>
      </c>
      <c r="B11" s="160"/>
      <c r="C11" s="294"/>
      <c r="D11" s="170"/>
      <c r="E11" s="170"/>
      <c r="F11" s="295"/>
      <c r="G11" s="246"/>
      <c r="H11" s="253"/>
      <c r="I11" s="244" t="s">
        <v>77</v>
      </c>
      <c r="J11" s="312"/>
      <c r="K11" s="190">
        <f>IF(ISBLANK(I11),"",IF(I11=$AL$13,$AM$13,IF(I11=$AL$14,$AM$14,IF(I11=$AL$15,$AM$15,IF(I11=$AL$16,$AM$16,IF(I11=$AL$17,$AM$17,IF(I11=$AL$18,$AM$18,IF(I11=$AL$19,$AM$19,IF(I11=$AL$20,$AM$20,IF(I11=$AL$21,$AM$21,))))))))))</f>
        <v>0</v>
      </c>
      <c r="L11" s="184" t="str">
        <f>IF(OR(ISBLANK(J11),G11="x"),"",J11*K11)</f>
        <v/>
      </c>
      <c r="M11" s="255" t="str">
        <f>IF(AB11&gt;0,AB11,"")</f>
        <v/>
      </c>
      <c r="N11" s="240"/>
      <c r="O11" s="359"/>
      <c r="P11" s="359"/>
      <c r="Q11" s="357"/>
      <c r="R11" s="202">
        <f>IF(I11=$AL$13,$AM$13,IF(OR(I11=$AL$19,I11=$AL$17),(AF11)/2,AF11))</f>
        <v>0</v>
      </c>
      <c r="S11" s="242">
        <f>SUMIF(B$11:B$114,B11,R$11:R$114)</f>
        <v>0</v>
      </c>
      <c r="T11" s="326" t="str">
        <f>IF(J11+N11+O11+P11+Q11&gt;0,+SUM(L11,R11),"")</f>
        <v/>
      </c>
      <c r="U11" s="224" t="str">
        <f>IF(ISBLANK(B11),"",AB11+S11)</f>
        <v/>
      </c>
      <c r="V11" s="566"/>
      <c r="W11" s="327" t="str">
        <f>IF(G11="x",R11,"")</f>
        <v/>
      </c>
      <c r="X11" s="226" t="str">
        <f>IF(OR(ISBLANK($B11),$B11=$B9),"",SUMIFS($L$11:$L$114,$B$11:$B$114,$B11,$I$11:$I$114,$AL$13)+SUMIFS($L$11:$L$114,$B$11:$B$114,$B11,$I$11:$I$114,$AL$14)+SUMIFS($L$11:$L$114,$B$11:$B$114,$B11,$I$11:$I$114,$AL$15)+SUMIFS($L$11:$L$114,$B$11:$B$114,$B11,$I$11:$I$114,$AL$16)+SUMIFS($L$11:$L$114,$B$11:$B$114,$B11,$I$11:$I$114,$AL$17))</f>
        <v/>
      </c>
      <c r="Y11" s="552" t="str">
        <f>IF(OR(ISBLANK($B11),$B11=$B9),"",SUMIFS($L$11:$L$114,$B$11:$B$114,$B11,$I$11:$I$114,$AL$18)+SUMIFS($L$11:$L$114,$B$11:$B$114,$B11,$I$11:$I$114,$AL$19))</f>
        <v/>
      </c>
      <c r="Z11" s="552" t="str">
        <f>IF(OR(ISBLANK($B11),$B11=$B9),"",SUMIFS($L$11:$L$114,$B$11:$B$114,$B11,$I$11:$I$114,$AL$20)+SUMIFS($L$11:$L$114,$B$11:$B$114,$B11,$I$11:$I$114,$AL$21))</f>
        <v/>
      </c>
      <c r="AA11" s="552" t="str">
        <f>IF(OR(ISBLANK($B11),$B11=$B9),"",IF(($X11)/$J11&gt;$AB$5,$AB$5*$J11,$X11))</f>
        <v/>
      </c>
      <c r="AB11" s="362" t="str">
        <f>IF(OR(ISBLANK($B11),$B11=$B9),"",IF(($Y11+$AA11)/$J11&gt;$AB$6,$AB$6*$J11,$Y11+$AA11)+$Z11)</f>
        <v/>
      </c>
      <c r="AC11" s="336" t="str">
        <f>IF(G11="x","",IF(H11="","",H11))</f>
        <v/>
      </c>
      <c r="AD11" s="314" t="str">
        <f>IF(G11="X","",I11)</f>
        <v>h</v>
      </c>
      <c r="AE11" s="485">
        <f>IF(G11="X","",J11)</f>
        <v>0</v>
      </c>
      <c r="AF11" s="249" t="str">
        <f>IF(J11+N11+O11+P11+Q11&gt;0,+N11*$AN$36+O11*$AN$38+P11*$AN$40+Q11*$AN$42,"")</f>
        <v/>
      </c>
      <c r="AG11" s="14" t="s">
        <v>70</v>
      </c>
      <c r="AH11" s="346" t="s">
        <v>10</v>
      </c>
      <c r="AI11" s="347"/>
      <c r="AJ11" s="347"/>
      <c r="AK11" s="347"/>
      <c r="AL11" s="352" t="s">
        <v>11</v>
      </c>
      <c r="AM11" s="354" t="s">
        <v>12</v>
      </c>
      <c r="AN11" s="356" t="s">
        <v>13</v>
      </c>
      <c r="AO11" s="350" t="s">
        <v>14</v>
      </c>
      <c r="AP11" s="344" t="s">
        <v>15</v>
      </c>
    </row>
    <row r="12" spans="1:42" ht="12" customHeight="1" thickBot="1" x14ac:dyDescent="0.4">
      <c r="A12" s="159"/>
      <c r="B12" s="161"/>
      <c r="C12" s="294"/>
      <c r="D12" s="170"/>
      <c r="E12" s="170"/>
      <c r="F12" s="295"/>
      <c r="G12" s="247"/>
      <c r="H12" s="254"/>
      <c r="I12" s="245"/>
      <c r="J12" s="313"/>
      <c r="K12" s="296"/>
      <c r="L12" s="185"/>
      <c r="M12" s="187"/>
      <c r="N12" s="241"/>
      <c r="O12" s="360"/>
      <c r="P12" s="360"/>
      <c r="Q12" s="358"/>
      <c r="R12" s="203"/>
      <c r="S12" s="229"/>
      <c r="T12" s="212"/>
      <c r="U12" s="225"/>
      <c r="V12" s="509"/>
      <c r="W12" s="183"/>
      <c r="X12" s="227"/>
      <c r="Y12" s="341"/>
      <c r="Z12" s="341"/>
      <c r="AA12" s="341"/>
      <c r="AB12" s="196"/>
      <c r="AC12" s="215"/>
      <c r="AD12" s="204"/>
      <c r="AE12" s="223"/>
      <c r="AF12" s="250"/>
      <c r="AH12" s="348"/>
      <c r="AI12" s="349"/>
      <c r="AJ12" s="349"/>
      <c r="AK12" s="349"/>
      <c r="AL12" s="353"/>
      <c r="AM12" s="355"/>
      <c r="AN12" s="351"/>
      <c r="AO12" s="351"/>
      <c r="AP12" s="345"/>
    </row>
    <row r="13" spans="1:42" ht="12" customHeight="1" thickTop="1" x14ac:dyDescent="0.35">
      <c r="A13" s="158">
        <v>2</v>
      </c>
      <c r="B13" s="172"/>
      <c r="C13" s="174"/>
      <c r="D13" s="175"/>
      <c r="E13" s="175"/>
      <c r="F13" s="176"/>
      <c r="G13" s="191"/>
      <c r="H13" s="205"/>
      <c r="I13" s="207"/>
      <c r="J13" s="209"/>
      <c r="K13" s="189" t="str">
        <f>IF(ISBLANK(I13),"",IF(I13=$AL$13,$AM$13,IF(I13=$AL$14,$AM$14,IF(I13=$AL$15,$AM$15,IF(I13=$AL$16,$AM$16,IF(I13=$AL$17,$AM$17,IF(I13=$AL$18,$AM$18,IF(I13=$AL$19,$AM$19,IF(I13=$AL$20,$AM$20,IF(I13=$AL$21,$AM$21,))))))))))</f>
        <v/>
      </c>
      <c r="L13" s="188" t="str">
        <f>IF(OR(ISBLANK(J13),G13="x"),"",J13*K13)</f>
        <v/>
      </c>
      <c r="M13" s="186" t="str">
        <f>IF(AB13&gt;0,AB13,"")</f>
        <v/>
      </c>
      <c r="N13" s="220"/>
      <c r="O13" s="221"/>
      <c r="P13" s="221"/>
      <c r="Q13" s="339"/>
      <c r="R13" s="202" t="str">
        <f>IF(I13=$AL$13,$AM$13,IF(OR(I13=$AL$19,I13=$AL$17),(AF13)/2,AF13))</f>
        <v/>
      </c>
      <c r="S13" s="228" t="str">
        <f>IF(OR(ISBLANK(B13),B13=B11),"",SUMIF(B$11:B$114,B13,R$11:R$114))</f>
        <v/>
      </c>
      <c r="T13" s="212" t="str">
        <f>IF(J13+N13+O13+P13+Q13&gt;0,+SUM(L13,R13),"")</f>
        <v/>
      </c>
      <c r="U13" s="224" t="str">
        <f>IF(OR(ISBLANK(B13),B13=B11),"",AB13+S13)</f>
        <v/>
      </c>
      <c r="V13" s="509"/>
      <c r="W13" s="342" t="str">
        <f>IF(G13="x",R13,"")</f>
        <v/>
      </c>
      <c r="X13" s="335" t="str">
        <f>IF(OR(ISBLANK($B13),$B13=$B11),"",SUMIFS($L$11:$L$114,$B$11:$B$114,$B13,$I$11:$I$114,$AL$13)+SUMIFS($L$11:$L$114,$B$11:$B$114,$B13,$I$11:$I$114,$AL$14)+SUMIFS($L$11:$L$114,$B$11:$B$114,$B13,$I$11:$I$114,$AL$15)+SUMIFS($L$11:$L$114,$B$11:$B$114,$B13,$I$11:$I$114,$AL$16)+SUMIFS($L$11:$L$114,$B$11:$B$114,$B13,$I$11:$I$114,$AL$17))</f>
        <v/>
      </c>
      <c r="Y13" s="553" t="str">
        <f>IF(OR(ISBLANK($B13),$B13=$B11),"",SUMIFS($L$11:$L$114,$B$11:$B$114,$B13,$I$11:$I$114,$AL$18)+SUMIFS($L$11:$L$114,$B$11:$B$114,$B13,$I$11:$I$114,$AL$19))</f>
        <v/>
      </c>
      <c r="Z13" s="553" t="str">
        <f>IF(OR(ISBLANK($B13),$B13=$B11),"",SUMIFS($L$11:$L$114,$B$11:$B$114,$B13,$I$11:$I$114,$AL$20)+SUMIFS($L$11:$L$114,$B$11:$B$114,$B13,$I$11:$I$114,$AL$21))</f>
        <v/>
      </c>
      <c r="AA13" s="553" t="str">
        <f>IF(OR(ISBLANK($B13),$B13=$B11),"",IF(($X13)/$J13&gt;$AB$5,$AB$5*$J13,$X13))</f>
        <v/>
      </c>
      <c r="AB13" s="361" t="str">
        <f>IF(OR(ISBLANK($B13),$B13=$B11),"",IF(($Y13+$AA13)/$J13&gt;$AB$6,$AB$6*$J13,$Y13+$AA13)+$Z13)</f>
        <v/>
      </c>
      <c r="AC13" s="215" t="str">
        <f>IF(G13="x","",IF(H13="","",H13))</f>
        <v/>
      </c>
      <c r="AD13" s="204">
        <f>IF(G13="X","",I13)</f>
        <v>0</v>
      </c>
      <c r="AE13" s="223">
        <f>IF(G13="X","",J13)</f>
        <v>0</v>
      </c>
      <c r="AF13" s="222" t="str">
        <f>IF(J13+N13+O13+P13+Q13&gt;0,+N13*$AN$36+O13*$AN$38+P13*$AN$40+Q13*$AN$42,"")</f>
        <v/>
      </c>
      <c r="AG13" s="14" t="s">
        <v>19</v>
      </c>
      <c r="AH13" s="53"/>
      <c r="AI13" s="45" t="s">
        <v>52</v>
      </c>
      <c r="AJ13" s="51"/>
      <c r="AK13" s="51"/>
      <c r="AL13" s="29" t="s">
        <v>77</v>
      </c>
      <c r="AM13" s="30">
        <v>0</v>
      </c>
      <c r="AN13" s="31">
        <f>COUNTIF($AD$11:$AD$114,$AL13)</f>
        <v>1</v>
      </c>
      <c r="AO13" s="31">
        <f>SUMIF($I$11:$I$114,$AL$13,$AE$11:$AE$114)</f>
        <v>0</v>
      </c>
      <c r="AP13" s="4">
        <f t="shared" ref="AP13:AP21" si="2">+AM13*AO13</f>
        <v>0</v>
      </c>
    </row>
    <row r="14" spans="1:42" ht="12" customHeight="1" x14ac:dyDescent="0.35">
      <c r="A14" s="158"/>
      <c r="B14" s="173"/>
      <c r="C14" s="177"/>
      <c r="D14" s="178"/>
      <c r="E14" s="178"/>
      <c r="F14" s="179"/>
      <c r="G14" s="192"/>
      <c r="H14" s="206"/>
      <c r="I14" s="208"/>
      <c r="J14" s="210"/>
      <c r="K14" s="190"/>
      <c r="L14" s="185"/>
      <c r="M14" s="187"/>
      <c r="N14" s="220"/>
      <c r="O14" s="221"/>
      <c r="P14" s="221"/>
      <c r="Q14" s="339"/>
      <c r="R14" s="203"/>
      <c r="S14" s="229"/>
      <c r="T14" s="212"/>
      <c r="U14" s="225"/>
      <c r="V14" s="509"/>
      <c r="W14" s="343"/>
      <c r="X14" s="335"/>
      <c r="Y14" s="554"/>
      <c r="Z14" s="554"/>
      <c r="AA14" s="554"/>
      <c r="AB14" s="361"/>
      <c r="AC14" s="204"/>
      <c r="AD14" s="204"/>
      <c r="AE14" s="223"/>
      <c r="AF14" s="222"/>
      <c r="AG14" s="14" t="s">
        <v>55</v>
      </c>
      <c r="AH14" s="53"/>
      <c r="AI14" s="45" t="s">
        <v>18</v>
      </c>
      <c r="AJ14" s="45"/>
      <c r="AK14" s="45"/>
      <c r="AL14" s="29" t="s">
        <v>19</v>
      </c>
      <c r="AM14" s="49">
        <v>15</v>
      </c>
      <c r="AN14" s="31">
        <f t="shared" ref="AN14:AN21" si="3">COUNTIF($AD$11:$AD$114,$AL14)</f>
        <v>0</v>
      </c>
      <c r="AO14" s="31">
        <f>SUMIF($I$11:$I$114,$AL$14,$AE$11:$AE$114)</f>
        <v>0</v>
      </c>
      <c r="AP14" s="4">
        <f t="shared" si="2"/>
        <v>0</v>
      </c>
    </row>
    <row r="15" spans="1:42" ht="12" customHeight="1" x14ac:dyDescent="0.35">
      <c r="A15" s="158">
        <v>3</v>
      </c>
      <c r="B15" s="173"/>
      <c r="C15" s="180"/>
      <c r="D15" s="181"/>
      <c r="E15" s="181"/>
      <c r="F15" s="182"/>
      <c r="G15" s="192"/>
      <c r="H15" s="205"/>
      <c r="I15" s="211"/>
      <c r="J15" s="209"/>
      <c r="K15" s="189" t="str">
        <f>IF(ISBLANK(I15),"",IF(I15=$AL$13,$AM$13,IF(I15=$AL$14,$AM$14,IF(I15=$AL$15,$AM$15,IF(I15=$AL$16,$AM$16,IF(I15=$AL$17,$AM$17,IF(I15=$AL$18,$AM$18,IF(I15=$AL$19,$AM$19,IF(I15=$AL$20,$AM$20,IF(I15=$AL$21,$AM$21,))))))))))</f>
        <v/>
      </c>
      <c r="L15" s="188" t="str">
        <f t="shared" ref="L15" si="4">IF(OR(ISBLANK(J15),G15="x"),"",J15*K15)</f>
        <v/>
      </c>
      <c r="M15" s="186" t="str">
        <f t="shared" ref="M15" si="5">IF(AB15&gt;0,AB15,"")</f>
        <v/>
      </c>
      <c r="N15" s="220"/>
      <c r="O15" s="221"/>
      <c r="P15" s="221"/>
      <c r="Q15" s="339"/>
      <c r="R15" s="202" t="str">
        <f>IF(I15=$AL$13,$AM$13,IF(OR(I15=$AL$19,I15=$AL$17),(AF15)/2,AF15))</f>
        <v/>
      </c>
      <c r="S15" s="228" t="str">
        <f t="shared" ref="S15" si="6">IF(OR(ISBLANK(B15),B15=B13),"",SUMIF(B$11:B$114,B15,R$11:R$114))</f>
        <v/>
      </c>
      <c r="T15" s="212" t="str">
        <f>IF(J15+N15+O15+P15+Q15&gt;0,+SUM(L15,R15),"")</f>
        <v/>
      </c>
      <c r="U15" s="224" t="str">
        <f>IF(OR(ISBLANK(B15),B15=B13),"",AB15+S15)</f>
        <v/>
      </c>
      <c r="V15" s="509"/>
      <c r="W15" s="183" t="str">
        <f>IF(G15="x",R15,"")</f>
        <v/>
      </c>
      <c r="X15" s="226" t="str">
        <f t="shared" ref="X15" si="7">IF(OR(ISBLANK($B15),$B15=$B13),"",SUMIFS($L$11:$L$114,$B$11:$B$114,$B15,$I$11:$I$114,$AL$13)+SUMIFS($L$11:$L$114,$B$11:$B$114,$B15,$I$11:$I$114,$AL$14)+SUMIFS($L$11:$L$114,$B$11:$B$114,$B15,$I$11:$I$114,$AL$15)+SUMIFS($L$11:$L$114,$B$11:$B$114,$B15,$I$11:$I$114,$AL$16)+SUMIFS($L$11:$L$114,$B$11:$B$114,$B15,$I$11:$I$114,$AL$17))</f>
        <v/>
      </c>
      <c r="Y15" s="340" t="str">
        <f t="shared" ref="Y15" si="8">IF(OR(ISBLANK($B15),$B15=$B13),"",SUMIFS($L$11:$L$114,$B$11:$B$114,$B15,$I$11:$I$114,$AL$18)+SUMIFS($L$11:$L$114,$B$11:$B$114,$B15,$I$11:$I$114,$AL$19))</f>
        <v/>
      </c>
      <c r="Z15" s="340" t="str">
        <f t="shared" ref="Z15" si="9">IF(OR(ISBLANK($B15),$B15=$B13),"",SUMIFS($L$11:$L$114,$B$11:$B$114,$B15,$I$11:$I$114,$AL$20)+SUMIFS($L$11:$L$114,$B$11:$B$114,$B15,$I$11:$I$114,$AL$21))</f>
        <v/>
      </c>
      <c r="AA15" s="340" t="str">
        <f t="shared" ref="AA15" si="10">IF(OR(ISBLANK($B15),$B15=$B13),"",IF(($X15)/$J15&gt;$AB$5,$AB$5*$J15,$X15))</f>
        <v/>
      </c>
      <c r="AB15" s="196" t="str">
        <f t="shared" ref="AB15" si="11">IF(OR(ISBLANK($B15),$B15=$B13),"",IF(($Y15+$AA15)/$J15&gt;$AB$6,$AB$6*$J15,$Y15+$AA15)+$Z15)</f>
        <v/>
      </c>
      <c r="AC15" s="215" t="str">
        <f>IF(G15="x","",IF(H15="","",H15))</f>
        <v/>
      </c>
      <c r="AD15" s="204">
        <f>IF(G15="X","",I15)</f>
        <v>0</v>
      </c>
      <c r="AE15" s="223">
        <f>IF(G15="X","",J15)</f>
        <v>0</v>
      </c>
      <c r="AF15" s="222" t="str">
        <f>IF(J15+N15+O15+P15+Q15&gt;0,+N15*$AN$36+O15*$AN$38+P15*$AN$40+Q15*$AN$42,"")</f>
        <v/>
      </c>
      <c r="AG15" s="14" t="s">
        <v>110</v>
      </c>
      <c r="AH15" s="53"/>
      <c r="AI15" s="45" t="s">
        <v>20</v>
      </c>
      <c r="AJ15" s="51"/>
      <c r="AK15" s="51"/>
      <c r="AL15" s="29" t="s">
        <v>73</v>
      </c>
      <c r="AM15" s="49">
        <v>10</v>
      </c>
      <c r="AN15" s="31">
        <f t="shared" si="3"/>
        <v>0</v>
      </c>
      <c r="AO15" s="31">
        <f>SUMIF($I$11:$I$114,$AL$15,$AE$11:$AE$114)</f>
        <v>0</v>
      </c>
      <c r="AP15" s="4">
        <f>+AM15*AO15</f>
        <v>0</v>
      </c>
    </row>
    <row r="16" spans="1:42" ht="12" customHeight="1" x14ac:dyDescent="0.35">
      <c r="A16" s="158"/>
      <c r="B16" s="173"/>
      <c r="C16" s="177"/>
      <c r="D16" s="178"/>
      <c r="E16" s="178"/>
      <c r="F16" s="179"/>
      <c r="G16" s="192"/>
      <c r="H16" s="206"/>
      <c r="I16" s="208"/>
      <c r="J16" s="210"/>
      <c r="K16" s="190"/>
      <c r="L16" s="185"/>
      <c r="M16" s="187"/>
      <c r="N16" s="220"/>
      <c r="O16" s="221"/>
      <c r="P16" s="221"/>
      <c r="Q16" s="339"/>
      <c r="R16" s="203"/>
      <c r="S16" s="229"/>
      <c r="T16" s="212"/>
      <c r="U16" s="225"/>
      <c r="V16" s="509"/>
      <c r="W16" s="183"/>
      <c r="X16" s="227"/>
      <c r="Y16" s="341"/>
      <c r="Z16" s="341"/>
      <c r="AA16" s="341"/>
      <c r="AB16" s="196"/>
      <c r="AC16" s="204"/>
      <c r="AD16" s="204"/>
      <c r="AE16" s="223"/>
      <c r="AF16" s="222"/>
      <c r="AG16" s="14"/>
      <c r="AH16" s="53"/>
      <c r="AI16" s="45" t="s">
        <v>67</v>
      </c>
      <c r="AJ16" s="51"/>
      <c r="AK16" s="51"/>
      <c r="AL16" s="29" t="s">
        <v>74</v>
      </c>
      <c r="AM16" s="49">
        <v>15</v>
      </c>
      <c r="AN16" s="31">
        <f t="shared" si="3"/>
        <v>0</v>
      </c>
      <c r="AO16" s="31">
        <f>SUMIF($I$11:$I$114,$AL$16,$AE$11:$AE$114)</f>
        <v>0</v>
      </c>
      <c r="AP16" s="4">
        <f>+AM16*AO16</f>
        <v>0</v>
      </c>
    </row>
    <row r="17" spans="1:42" ht="12" customHeight="1" x14ac:dyDescent="0.35">
      <c r="A17" s="158">
        <f>+A15+1</f>
        <v>4</v>
      </c>
      <c r="B17" s="173"/>
      <c r="C17" s="180"/>
      <c r="D17" s="181"/>
      <c r="E17" s="181"/>
      <c r="F17" s="182"/>
      <c r="G17" s="192"/>
      <c r="H17" s="205"/>
      <c r="I17" s="211"/>
      <c r="J17" s="209"/>
      <c r="K17" s="189" t="str">
        <f>IF(ISBLANK(I17),"",IF(I17=$AL$13,$AM$13,IF(I17=$AL$14,$AM$14,IF(I17=$AL$15,$AM$15,IF(I17=$AL$16,$AM$16,IF(I17=$AL$17,$AM$17,IF(I17=$AL$18,$AM$18,IF(I17=$AL$19,$AM$19,IF(I17=$AL$20,$AM$20,IF(I17=$AL$21,$AM$21,))))))))))</f>
        <v/>
      </c>
      <c r="L17" s="188" t="str">
        <f t="shared" ref="L17" si="12">IF(OR(ISBLANK(J17),G17="x"),"",J17*K17)</f>
        <v/>
      </c>
      <c r="M17" s="186" t="str">
        <f t="shared" ref="M17" si="13">IF(AB17&gt;0,AB17,"")</f>
        <v/>
      </c>
      <c r="N17" s="220"/>
      <c r="O17" s="221"/>
      <c r="P17" s="221"/>
      <c r="Q17" s="339"/>
      <c r="R17" s="202" t="str">
        <f>IF(I17=$AL$13,$AM$13,IF(OR(I17=$AL$19,I17=$AL$17),(AF17)/2,AF17))</f>
        <v/>
      </c>
      <c r="S17" s="228" t="str">
        <f t="shared" ref="S17" si="14">IF(OR(ISBLANK(B17),B17=B15),"",SUMIF(B$11:B$114,B17,R$11:R$114))</f>
        <v/>
      </c>
      <c r="T17" s="212" t="str">
        <f>IF(J17+N17+O17+P17+Q17&gt;0,+SUM(L17,R17),"")</f>
        <v/>
      </c>
      <c r="U17" s="224" t="str">
        <f>IF(OR(ISBLANK(B17),B17=B15),"",AB17+S17)</f>
        <v/>
      </c>
      <c r="V17" s="509"/>
      <c r="W17" s="183" t="str">
        <f>IF(G17="x",R17,"")</f>
        <v/>
      </c>
      <c r="X17" s="226" t="str">
        <f t="shared" ref="X17" si="15">IF(OR(ISBLANK($B17),$B17=$B15),"",SUMIFS($L$11:$L$114,$B$11:$B$114,$B17,$I$11:$I$114,$AL$13)+SUMIFS($L$11:$L$114,$B$11:$B$114,$B17,$I$11:$I$114,$AL$14)+SUMIFS($L$11:$L$114,$B$11:$B$114,$B17,$I$11:$I$114,$AL$15)+SUMIFS($L$11:$L$114,$B$11:$B$114,$B17,$I$11:$I$114,$AL$16)+SUMIFS($L$11:$L$114,$B$11:$B$114,$B17,$I$11:$I$114,$AL$17))</f>
        <v/>
      </c>
      <c r="Y17" s="340" t="str">
        <f t="shared" ref="Y17" si="16">IF(OR(ISBLANK($B17),$B17=$B15),"",SUMIFS($L$11:$L$114,$B$11:$B$114,$B17,$I$11:$I$114,$AL$18)+SUMIFS($L$11:$L$114,$B$11:$B$114,$B17,$I$11:$I$114,$AL$19))</f>
        <v/>
      </c>
      <c r="Z17" s="340" t="str">
        <f t="shared" ref="Z17" si="17">IF(OR(ISBLANK($B17),$B17=$B15),"",SUMIFS($L$11:$L$114,$B$11:$B$114,$B17,$I$11:$I$114,$AL$20)+SUMIFS($L$11:$L$114,$B$11:$B$114,$B17,$I$11:$I$114,$AL$21))</f>
        <v/>
      </c>
      <c r="AA17" s="340" t="str">
        <f t="shared" ref="AA17" si="18">IF(OR(ISBLANK($B17),$B17=$B15),"",IF(($X17)/$J17&gt;$AB$5,$AB$5*$J17,$X17))</f>
        <v/>
      </c>
      <c r="AB17" s="196" t="str">
        <f t="shared" ref="AB17" si="19">IF(OR(ISBLANK($B17),$B17=$B15),"",IF(($Y17+$AA17)/$J17&gt;$AB$6,$AB$6*$J17,$Y17+$AA17)+$Z17)</f>
        <v/>
      </c>
      <c r="AC17" s="215" t="str">
        <f>IF(G17="x","",IF(H17="","",H17))</f>
        <v/>
      </c>
      <c r="AD17" s="204">
        <f>IF(G17="X","",I17)</f>
        <v>0</v>
      </c>
      <c r="AE17" s="223">
        <f>IF(G17="X","",J17)</f>
        <v>0</v>
      </c>
      <c r="AF17" s="222" t="str">
        <f>IF(J17+N17+O17+P17+Q17&gt;0,+N17*$AN$36+O17*$AN$38+P17*$AN$40+Q17*$AN$42,"")</f>
        <v/>
      </c>
      <c r="AG17" s="14"/>
      <c r="AH17" s="53"/>
      <c r="AI17" s="45" t="s">
        <v>68</v>
      </c>
      <c r="AJ17" s="51"/>
      <c r="AK17" s="51"/>
      <c r="AL17" s="29" t="s">
        <v>75</v>
      </c>
      <c r="AM17" s="49">
        <v>5</v>
      </c>
      <c r="AN17" s="31">
        <f t="shared" si="3"/>
        <v>0</v>
      </c>
      <c r="AO17" s="31">
        <f>SUMIF($I$11:$I$114,$AL$17,$AE$11:$AE$114)</f>
        <v>0</v>
      </c>
      <c r="AP17" s="4">
        <f>+AM17*AO17</f>
        <v>0</v>
      </c>
    </row>
    <row r="18" spans="1:42" ht="12" customHeight="1" x14ac:dyDescent="0.35">
      <c r="A18" s="158"/>
      <c r="B18" s="173"/>
      <c r="C18" s="177"/>
      <c r="D18" s="178"/>
      <c r="E18" s="178"/>
      <c r="F18" s="179"/>
      <c r="G18" s="192"/>
      <c r="H18" s="206"/>
      <c r="I18" s="208"/>
      <c r="J18" s="210"/>
      <c r="K18" s="190"/>
      <c r="L18" s="185"/>
      <c r="M18" s="187"/>
      <c r="N18" s="220"/>
      <c r="O18" s="221"/>
      <c r="P18" s="221"/>
      <c r="Q18" s="339"/>
      <c r="R18" s="203"/>
      <c r="S18" s="229"/>
      <c r="T18" s="212"/>
      <c r="U18" s="225"/>
      <c r="V18" s="509"/>
      <c r="W18" s="183"/>
      <c r="X18" s="227"/>
      <c r="Y18" s="341"/>
      <c r="Z18" s="341"/>
      <c r="AA18" s="341"/>
      <c r="AB18" s="196"/>
      <c r="AC18" s="204"/>
      <c r="AD18" s="204"/>
      <c r="AE18" s="223"/>
      <c r="AF18" s="222"/>
      <c r="AG18" s="14"/>
      <c r="AH18" s="53"/>
      <c r="AI18" s="45" t="s">
        <v>28</v>
      </c>
      <c r="AJ18" s="45"/>
      <c r="AK18" s="45"/>
      <c r="AL18" s="29" t="s">
        <v>21</v>
      </c>
      <c r="AM18" s="49">
        <v>25</v>
      </c>
      <c r="AN18" s="31">
        <f t="shared" si="3"/>
        <v>0</v>
      </c>
      <c r="AO18" s="31">
        <f>SUMIF($I$11:$I$114,$AL$18,$AE$11:$AE$114)</f>
        <v>0</v>
      </c>
      <c r="AP18" s="4">
        <f>+AM18*AO18</f>
        <v>0</v>
      </c>
    </row>
    <row r="19" spans="1:42" ht="12" customHeight="1" x14ac:dyDescent="0.35">
      <c r="A19" s="158">
        <f>+A17+1</f>
        <v>5</v>
      </c>
      <c r="B19" s="173"/>
      <c r="C19" s="180"/>
      <c r="D19" s="181"/>
      <c r="E19" s="181"/>
      <c r="F19" s="182"/>
      <c r="G19" s="192"/>
      <c r="H19" s="206"/>
      <c r="I19" s="211"/>
      <c r="J19" s="209"/>
      <c r="K19" s="189" t="str">
        <f>IF(ISBLANK(I19),"",IF(I19=$AL$13,$AM$13,IF(I19=$AL$14,$AM$14,IF(I19=$AL$15,$AM$15,IF(I19=$AL$16,$AM$16,IF(I19=$AL$17,$AM$17,IF(I19=$AL$18,$AM$18,IF(I19=$AL$19,$AM$19,IF(I19=$AL$20,$AM$20,IF(I19=$AL$21,$AM$21,))))))))))</f>
        <v/>
      </c>
      <c r="L19" s="188" t="str">
        <f t="shared" ref="L19" si="20">IF(OR(ISBLANK(J19),G19="x"),"",J19*K19)</f>
        <v/>
      </c>
      <c r="M19" s="186" t="str">
        <f t="shared" ref="M19" si="21">IF(AB19&gt;0,AB19,"")</f>
        <v/>
      </c>
      <c r="N19" s="220"/>
      <c r="O19" s="221"/>
      <c r="P19" s="221"/>
      <c r="Q19" s="339"/>
      <c r="R19" s="202" t="str">
        <f>IF(I19=$AL$13,$AM$13,IF(OR(I19=$AL$19,I19=$AL$17),(AF19)/2,AF19))</f>
        <v/>
      </c>
      <c r="S19" s="228" t="str">
        <f t="shared" ref="S19" si="22">IF(OR(ISBLANK(B19),B19=B17),"",SUMIF(B$11:B$114,B19,R$11:R$114))</f>
        <v/>
      </c>
      <c r="T19" s="212" t="str">
        <f>IF(J19+N19+O19+P19+Q19&gt;0,+SUM(L19,R19),"")</f>
        <v/>
      </c>
      <c r="U19" s="224" t="str">
        <f>IF(OR(ISBLANK(B19),B19=B17),"",AB19+S19)</f>
        <v/>
      </c>
      <c r="V19" s="509"/>
      <c r="W19" s="183" t="str">
        <f>IF(G19="x",R19,"")</f>
        <v/>
      </c>
      <c r="X19" s="226" t="str">
        <f t="shared" ref="X19" si="23">IF(OR(ISBLANK($B19),$B19=$B17),"",SUMIFS($L$11:$L$114,$B$11:$B$114,$B19,$I$11:$I$114,$AL$13)+SUMIFS($L$11:$L$114,$B$11:$B$114,$B19,$I$11:$I$114,$AL$14)+SUMIFS($L$11:$L$114,$B$11:$B$114,$B19,$I$11:$I$114,$AL$15)+SUMIFS($L$11:$L$114,$B$11:$B$114,$B19,$I$11:$I$114,$AL$16)+SUMIFS($L$11:$L$114,$B$11:$B$114,$B19,$I$11:$I$114,$AL$17))</f>
        <v/>
      </c>
      <c r="Y19" s="340" t="str">
        <f t="shared" ref="Y19" si="24">IF(OR(ISBLANK($B19),$B19=$B17),"",SUMIFS($L$11:$L$114,$B$11:$B$114,$B19,$I$11:$I$114,$AL$18)+SUMIFS($L$11:$L$114,$B$11:$B$114,$B19,$I$11:$I$114,$AL$19))</f>
        <v/>
      </c>
      <c r="Z19" s="340" t="str">
        <f t="shared" ref="Z19" si="25">IF(OR(ISBLANK($B19),$B19=$B17),"",SUMIFS($L$11:$L$114,$B$11:$B$114,$B19,$I$11:$I$114,$AL$20)+SUMIFS($L$11:$L$114,$B$11:$B$114,$B19,$I$11:$I$114,$AL$21))</f>
        <v/>
      </c>
      <c r="AA19" s="340" t="str">
        <f t="shared" ref="AA19" si="26">IF(OR(ISBLANK($B19),$B19=$B17),"",IF(($X19)/$J19&gt;$AB$5,$AB$5*$J19,$X19))</f>
        <v/>
      </c>
      <c r="AB19" s="196" t="str">
        <f t="shared" ref="AB19" si="27">IF(OR(ISBLANK($B19),$B19=$B17),"",IF(($Y19+$AA19)/$J19&gt;$AB$6,$AB$6*$J19,$Y19+$AA19)+$Z19)</f>
        <v/>
      </c>
      <c r="AC19" s="215" t="str">
        <f>IF(G19="x","",IF(H19="","",H19))</f>
        <v/>
      </c>
      <c r="AD19" s="204">
        <f>IF(G19="X","",I19)</f>
        <v>0</v>
      </c>
      <c r="AE19" s="223">
        <f>IF(G19="X","",J19)</f>
        <v>0</v>
      </c>
      <c r="AF19" s="222" t="str">
        <f>IF(J19+N19+O19+P19+Q19&gt;0,+N19*$AN$36+O19*$AN$38+P19*$AN$40+Q19*$AN$42,"")</f>
        <v/>
      </c>
      <c r="AG19" s="14"/>
      <c r="AH19" s="53"/>
      <c r="AI19" s="45" t="s">
        <v>69</v>
      </c>
      <c r="AJ19" s="51"/>
      <c r="AK19" s="51"/>
      <c r="AL19" s="29" t="s">
        <v>76</v>
      </c>
      <c r="AM19" s="49">
        <v>10</v>
      </c>
      <c r="AN19" s="31">
        <f t="shared" si="3"/>
        <v>0</v>
      </c>
      <c r="AO19" s="31">
        <f>SUMIF($I$11:$I$114,$AL$19,$AE$11:$AE$114)</f>
        <v>0</v>
      </c>
      <c r="AP19" s="4">
        <f t="shared" si="2"/>
        <v>0</v>
      </c>
    </row>
    <row r="20" spans="1:42" ht="12" customHeight="1" x14ac:dyDescent="0.35">
      <c r="A20" s="158"/>
      <c r="B20" s="173"/>
      <c r="C20" s="177"/>
      <c r="D20" s="178"/>
      <c r="E20" s="178"/>
      <c r="F20" s="179"/>
      <c r="G20" s="192"/>
      <c r="H20" s="206"/>
      <c r="I20" s="208"/>
      <c r="J20" s="210"/>
      <c r="K20" s="190"/>
      <c r="L20" s="185"/>
      <c r="M20" s="187"/>
      <c r="N20" s="220"/>
      <c r="O20" s="221"/>
      <c r="P20" s="221"/>
      <c r="Q20" s="339"/>
      <c r="R20" s="203"/>
      <c r="S20" s="229"/>
      <c r="T20" s="212"/>
      <c r="U20" s="225"/>
      <c r="V20" s="509"/>
      <c r="W20" s="183"/>
      <c r="X20" s="227"/>
      <c r="Y20" s="341"/>
      <c r="Z20" s="341"/>
      <c r="AA20" s="341"/>
      <c r="AB20" s="196"/>
      <c r="AC20" s="204"/>
      <c r="AD20" s="204"/>
      <c r="AE20" s="223"/>
      <c r="AF20" s="222"/>
      <c r="AG20" s="14"/>
      <c r="AH20" s="53"/>
      <c r="AI20" s="45" t="s">
        <v>16</v>
      </c>
      <c r="AJ20" s="45"/>
      <c r="AK20" s="45"/>
      <c r="AL20" s="29" t="s">
        <v>17</v>
      </c>
      <c r="AM20" s="49">
        <v>3</v>
      </c>
      <c r="AN20" s="31">
        <f t="shared" si="3"/>
        <v>0</v>
      </c>
      <c r="AO20" s="31">
        <f>SUMIF($I$11:$I$114,$AL$20,$AE$11:$AE$114)</f>
        <v>0</v>
      </c>
      <c r="AP20" s="4">
        <f t="shared" si="2"/>
        <v>0</v>
      </c>
    </row>
    <row r="21" spans="1:42" ht="12" customHeight="1" x14ac:dyDescent="0.35">
      <c r="A21" s="158">
        <f>+A19+1</f>
        <v>6</v>
      </c>
      <c r="B21" s="173"/>
      <c r="C21" s="180"/>
      <c r="D21" s="181"/>
      <c r="E21" s="181"/>
      <c r="F21" s="182"/>
      <c r="G21" s="192"/>
      <c r="H21" s="206"/>
      <c r="I21" s="248"/>
      <c r="J21" s="209"/>
      <c r="K21" s="189" t="str">
        <f>IF(ISBLANK(I21),"",IF(I21=$AL$13,$AM$13,IF(I21=$AL$14,$AM$14,IF(I21=$AL$15,$AM$15,IF(I21=$AL$16,$AM$16,IF(I21=$AL$17,$AM$17,IF(I21=$AL$18,$AM$18,IF(I21=$AL$19,$AM$19,IF(I21=$AL$20,$AM$20,IF(I21=$AL$21,$AM$21,))))))))))</f>
        <v/>
      </c>
      <c r="L21" s="188" t="str">
        <f t="shared" ref="L21" si="28">IF(OR(ISBLANK(J21),G21="x"),"",J21*K21)</f>
        <v/>
      </c>
      <c r="M21" s="186" t="str">
        <f t="shared" ref="M21:M83" si="29">IF(AB21&gt;0,AB21,"")</f>
        <v/>
      </c>
      <c r="N21" s="220"/>
      <c r="O21" s="221"/>
      <c r="P21" s="221"/>
      <c r="Q21" s="339"/>
      <c r="R21" s="202" t="str">
        <f>IF(I21=$AL$13,$AM$13,IF(OR(I21=$AL$19,I21=$AL$17),(AF21)/2,AF21))</f>
        <v/>
      </c>
      <c r="S21" s="228" t="str">
        <f t="shared" ref="S21" si="30">IF(OR(ISBLANK(B21),B21=B19),"",SUMIF(B$11:B$114,B21,R$11:R$114))</f>
        <v/>
      </c>
      <c r="T21" s="212" t="str">
        <f>IF(J21+N21+O21+P21+Q21&gt;0,+SUM(L21,R21),"")</f>
        <v/>
      </c>
      <c r="U21" s="224" t="str">
        <f>IF(OR(ISBLANK(B21),B21=B19),"",AB21+S21)</f>
        <v/>
      </c>
      <c r="V21" s="509"/>
      <c r="W21" s="183" t="str">
        <f>IF(G21="x",R21,"")</f>
        <v/>
      </c>
      <c r="X21" s="226" t="str">
        <f t="shared" ref="X21" si="31">IF(OR(ISBLANK($B21),$B21=$B19),"",SUMIFS($L$11:$L$114,$B$11:$B$114,$B21,$I$11:$I$114,$AL$13)+SUMIFS($L$11:$L$114,$B$11:$B$114,$B21,$I$11:$I$114,$AL$14)+SUMIFS($L$11:$L$114,$B$11:$B$114,$B21,$I$11:$I$114,$AL$15)+SUMIFS($L$11:$L$114,$B$11:$B$114,$B21,$I$11:$I$114,$AL$16)+SUMIFS($L$11:$L$114,$B$11:$B$114,$B21,$I$11:$I$114,$AL$17))</f>
        <v/>
      </c>
      <c r="Y21" s="340" t="str">
        <f t="shared" ref="Y21" si="32">IF(OR(ISBLANK($B21),$B21=$B19),"",SUMIFS($L$11:$L$114,$B$11:$B$114,$B21,$I$11:$I$114,$AL$18)+SUMIFS($L$11:$L$114,$B$11:$B$114,$B21,$I$11:$I$114,$AL$19))</f>
        <v/>
      </c>
      <c r="Z21" s="340" t="str">
        <f t="shared" ref="Z21" si="33">IF(OR(ISBLANK($B21),$B21=$B19),"",SUMIFS($L$11:$L$114,$B$11:$B$114,$B21,$I$11:$I$114,$AL$20)+SUMIFS($L$11:$L$114,$B$11:$B$114,$B21,$I$11:$I$114,$AL$21))</f>
        <v/>
      </c>
      <c r="AA21" s="340" t="str">
        <f t="shared" ref="AA21" si="34">IF(OR(ISBLANK($B21),$B21=$B19),"",IF(($X21)/$J21&gt;$AB$5,$AB$5*$J21,$X21))</f>
        <v/>
      </c>
      <c r="AB21" s="196" t="str">
        <f t="shared" ref="AB21" si="35">IF(OR(ISBLANK($B21),$B21=$B19),"",IF(($Y21+$AA21)/$J21&gt;$AB$6,$AB$6*$J21,$Y21+$AA21)+$Z21)</f>
        <v/>
      </c>
      <c r="AC21" s="215" t="str">
        <f>IF(G21="x","",IF(H21="","",H21))</f>
        <v/>
      </c>
      <c r="AD21" s="204">
        <f>IF(G21="X","",I21)</f>
        <v>0</v>
      </c>
      <c r="AE21" s="223">
        <f>IF(G21="X","",J21)</f>
        <v>0</v>
      </c>
      <c r="AF21" s="222" t="str">
        <f>IF(J21+N21+O21+P21+Q21&gt;0,+N21*$AN$36+O21*$AN$38+P21*$AN$40+Q21*$AN$42,"")</f>
        <v/>
      </c>
      <c r="AG21" s="14"/>
      <c r="AH21" s="54"/>
      <c r="AI21" s="45" t="s">
        <v>51</v>
      </c>
      <c r="AL21" s="29" t="s">
        <v>50</v>
      </c>
      <c r="AM21" s="30">
        <v>0</v>
      </c>
      <c r="AN21" s="31">
        <f t="shared" si="3"/>
        <v>0</v>
      </c>
      <c r="AO21" s="31">
        <f>SUMIF($I$11:$I$114,$AL$21,$AE$11:$AE$114)</f>
        <v>0</v>
      </c>
      <c r="AP21" s="4">
        <f t="shared" si="2"/>
        <v>0</v>
      </c>
    </row>
    <row r="22" spans="1:42" ht="12" customHeight="1" x14ac:dyDescent="0.35">
      <c r="A22" s="158"/>
      <c r="B22" s="173"/>
      <c r="C22" s="177"/>
      <c r="D22" s="178"/>
      <c r="E22" s="178"/>
      <c r="F22" s="179"/>
      <c r="G22" s="192"/>
      <c r="H22" s="206"/>
      <c r="I22" s="248"/>
      <c r="J22" s="210"/>
      <c r="K22" s="190"/>
      <c r="L22" s="185"/>
      <c r="M22" s="187"/>
      <c r="N22" s="220"/>
      <c r="O22" s="221"/>
      <c r="P22" s="221"/>
      <c r="Q22" s="339"/>
      <c r="R22" s="203"/>
      <c r="S22" s="229"/>
      <c r="T22" s="212"/>
      <c r="U22" s="225"/>
      <c r="V22" s="509"/>
      <c r="W22" s="183"/>
      <c r="X22" s="227"/>
      <c r="Y22" s="341"/>
      <c r="Z22" s="341"/>
      <c r="AA22" s="341"/>
      <c r="AB22" s="196"/>
      <c r="AC22" s="204"/>
      <c r="AD22" s="204"/>
      <c r="AE22" s="223"/>
      <c r="AF22" s="222"/>
      <c r="AG22" s="14"/>
      <c r="AH22" s="55"/>
      <c r="AI22" s="46"/>
      <c r="AJ22" s="47"/>
      <c r="AK22" s="42"/>
      <c r="AL22" s="40" t="s">
        <v>109</v>
      </c>
      <c r="AM22" s="89"/>
      <c r="AN22" s="48">
        <f>SUM(AN13:AN21)</f>
        <v>1</v>
      </c>
      <c r="AO22" s="48">
        <f>SUM(AO13:AO21)</f>
        <v>0</v>
      </c>
      <c r="AP22" s="56">
        <f>SUM(AP13:AP20)</f>
        <v>0</v>
      </c>
    </row>
    <row r="23" spans="1:42" ht="12" customHeight="1" x14ac:dyDescent="0.35">
      <c r="A23" s="158">
        <f>+A21+1</f>
        <v>7</v>
      </c>
      <c r="B23" s="173"/>
      <c r="C23" s="180"/>
      <c r="D23" s="181"/>
      <c r="E23" s="181"/>
      <c r="F23" s="182"/>
      <c r="G23" s="192"/>
      <c r="H23" s="206"/>
      <c r="I23" s="248"/>
      <c r="J23" s="209"/>
      <c r="K23" s="189" t="str">
        <f>IF(ISBLANK(I23),"",IF(I23=$AL$13,$AM$13,IF(I23=$AL$14,$AM$14,IF(I23=$AL$15,$AM$15,IF(I23=$AL$16,$AM$16,IF(I23=$AL$17,$AM$17,IF(I23=$AL$18,$AM$18,IF(I23=$AL$19,$AM$19,IF(I23=$AL$20,$AM$20,IF(I23=$AL$21,$AM$21,))))))))))</f>
        <v/>
      </c>
      <c r="L23" s="188" t="str">
        <f t="shared" ref="L23" si="36">IF(OR(ISBLANK(J23),G23="x"),"",J23*K23)</f>
        <v/>
      </c>
      <c r="M23" s="186" t="str">
        <f t="shared" si="29"/>
        <v/>
      </c>
      <c r="N23" s="220"/>
      <c r="O23" s="221"/>
      <c r="P23" s="221"/>
      <c r="Q23" s="339"/>
      <c r="R23" s="202" t="str">
        <f>IF(I23=$AL$13,$AM$13,IF(OR(I23=$AL$19,I23=$AL$17),(AF23)/2,AF23))</f>
        <v/>
      </c>
      <c r="S23" s="228" t="str">
        <f t="shared" ref="S23" si="37">IF(OR(ISBLANK(B23),B23=B21),"",SUMIF(B$11:B$114,B23,R$11:R$114))</f>
        <v/>
      </c>
      <c r="T23" s="212" t="str">
        <f>IF(J23+N23+O23+P23+Q23&gt;0,+SUM(L23,R23),"")</f>
        <v/>
      </c>
      <c r="U23" s="224" t="str">
        <f>IF(OR(ISBLANK(B23),B23=B21),"",AB23+S23)</f>
        <v/>
      </c>
      <c r="V23" s="509"/>
      <c r="W23" s="183" t="str">
        <f>IF(G23="x",R23,"")</f>
        <v/>
      </c>
      <c r="X23" s="226" t="str">
        <f t="shared" ref="X23" si="38">IF(OR(ISBLANK($B23),$B23=$B21),"",SUMIFS($L$11:$L$114,$B$11:$B$114,$B23,$I$11:$I$114,$AL$13)+SUMIFS($L$11:$L$114,$B$11:$B$114,$B23,$I$11:$I$114,$AL$14)+SUMIFS($L$11:$L$114,$B$11:$B$114,$B23,$I$11:$I$114,$AL$15)+SUMIFS($L$11:$L$114,$B$11:$B$114,$B23,$I$11:$I$114,$AL$16)+SUMIFS($L$11:$L$114,$B$11:$B$114,$B23,$I$11:$I$114,$AL$17))</f>
        <v/>
      </c>
      <c r="Y23" s="340" t="str">
        <f t="shared" ref="Y23" si="39">IF(OR(ISBLANK($B23),$B23=$B21),"",SUMIFS($L$11:$L$114,$B$11:$B$114,$B23,$I$11:$I$114,$AL$18)+SUMIFS($L$11:$L$114,$B$11:$B$114,$B23,$I$11:$I$114,$AL$19))</f>
        <v/>
      </c>
      <c r="Z23" s="340" t="str">
        <f t="shared" ref="Z23" si="40">IF(OR(ISBLANK($B23),$B23=$B21),"",SUMIFS($L$11:$L$114,$B$11:$B$114,$B23,$I$11:$I$114,$AL$20)+SUMIFS($L$11:$L$114,$B$11:$B$114,$B23,$I$11:$I$114,$AL$21))</f>
        <v/>
      </c>
      <c r="AA23" s="340" t="str">
        <f t="shared" ref="AA23" si="41">IF(OR(ISBLANK($B23),$B23=$B21),"",IF(($X23)/$J23&gt;$AB$5,$AB$5*$J23,$X23))</f>
        <v/>
      </c>
      <c r="AB23" s="196" t="str">
        <f t="shared" ref="AB23" si="42">IF(OR(ISBLANK($B23),$B23=$B21),"",IF(($Y23+$AA23)/$J23&gt;$AB$6,$AB$6*$J23,$Y23+$AA23)+$Z23)</f>
        <v/>
      </c>
      <c r="AC23" s="215" t="str">
        <f>IF(G23="x","",IF(H23="","",H23))</f>
        <v/>
      </c>
      <c r="AD23" s="204">
        <f>IF(G23="X","",I23)</f>
        <v>0</v>
      </c>
      <c r="AE23" s="223">
        <f>IF(G23="X","",J23)</f>
        <v>0</v>
      </c>
      <c r="AF23" s="222" t="str">
        <f>IF(J23+N23+O23+P23+Q23&gt;0,+N23*$AN$36+O23*$AN$38+P23*$AN$40+Q23*$AN$42,"")</f>
        <v/>
      </c>
      <c r="AG23" s="14"/>
      <c r="AH23" s="90"/>
      <c r="AI23" s="57" t="s">
        <v>46</v>
      </c>
      <c r="AJ23" s="58"/>
      <c r="AK23" s="58"/>
      <c r="AL23" s="58"/>
      <c r="AM23" s="58"/>
      <c r="AN23" s="58"/>
      <c r="AO23" s="58"/>
      <c r="AP23" s="5">
        <f>+M7</f>
        <v>0</v>
      </c>
    </row>
    <row r="24" spans="1:42" ht="12" customHeight="1" x14ac:dyDescent="0.35">
      <c r="A24" s="158"/>
      <c r="B24" s="173"/>
      <c r="C24" s="177"/>
      <c r="D24" s="178"/>
      <c r="E24" s="178"/>
      <c r="F24" s="179"/>
      <c r="G24" s="192"/>
      <c r="H24" s="206"/>
      <c r="I24" s="248"/>
      <c r="J24" s="210"/>
      <c r="K24" s="190"/>
      <c r="L24" s="185"/>
      <c r="M24" s="187"/>
      <c r="N24" s="220"/>
      <c r="O24" s="221"/>
      <c r="P24" s="221"/>
      <c r="Q24" s="339"/>
      <c r="R24" s="203"/>
      <c r="S24" s="229"/>
      <c r="T24" s="212"/>
      <c r="U24" s="225"/>
      <c r="V24" s="509"/>
      <c r="W24" s="183"/>
      <c r="X24" s="227"/>
      <c r="Y24" s="341"/>
      <c r="Z24" s="341"/>
      <c r="AA24" s="341"/>
      <c r="AB24" s="196"/>
      <c r="AC24" s="204"/>
      <c r="AD24" s="204"/>
      <c r="AE24" s="223"/>
      <c r="AF24" s="222"/>
      <c r="AG24" s="14"/>
      <c r="AH24" s="465" t="s">
        <v>72</v>
      </c>
      <c r="AI24" s="466"/>
      <c r="AJ24" s="466"/>
      <c r="AK24" s="466"/>
      <c r="AL24" s="466"/>
      <c r="AM24" s="466"/>
      <c r="AN24" s="466"/>
      <c r="AO24" s="466"/>
      <c r="AP24" s="467"/>
    </row>
    <row r="25" spans="1:42" ht="12" customHeight="1" x14ac:dyDescent="0.35">
      <c r="A25" s="158">
        <f>+A23+1</f>
        <v>8</v>
      </c>
      <c r="B25" s="173"/>
      <c r="C25" s="180"/>
      <c r="D25" s="181"/>
      <c r="E25" s="181"/>
      <c r="F25" s="182"/>
      <c r="G25" s="192"/>
      <c r="H25" s="206"/>
      <c r="I25" s="248"/>
      <c r="J25" s="209"/>
      <c r="K25" s="189" t="str">
        <f>IF(ISBLANK(I25),"",IF(I25=$AL$13,$AM$13,IF(I25=$AL$14,$AM$14,IF(I25=$AL$15,$AM$15,IF(I25=$AL$16,$AM$16,IF(I25=$AL$17,$AM$17,IF(I25=$AL$18,$AM$18,IF(I25=$AL$19,$AM$19,IF(I25=$AL$20,$AM$20,IF(I25=$AL$21,$AM$21,))))))))))</f>
        <v/>
      </c>
      <c r="L25" s="188" t="str">
        <f t="shared" ref="L25" si="43">IF(OR(ISBLANK(J25),G25="x"),"",J25*K25)</f>
        <v/>
      </c>
      <c r="M25" s="186" t="str">
        <f t="shared" si="29"/>
        <v/>
      </c>
      <c r="N25" s="220"/>
      <c r="O25" s="221"/>
      <c r="P25" s="221"/>
      <c r="Q25" s="339"/>
      <c r="R25" s="202" t="str">
        <f>IF(I25=$AL$13,$AM$13,IF(OR(I25=$AL$19,I25=$AL$17),(AF25)/2,AF25))</f>
        <v/>
      </c>
      <c r="S25" s="228" t="str">
        <f t="shared" ref="S25" si="44">IF(OR(ISBLANK(B25),B25=B23),"",SUMIF(B$11:B$114,B25,R$11:R$114))</f>
        <v/>
      </c>
      <c r="T25" s="212" t="str">
        <f>IF(J25+N25+O25+P25+Q25&gt;0,+SUM(L25,R25),"")</f>
        <v/>
      </c>
      <c r="U25" s="224" t="str">
        <f>IF(OR(ISBLANK(B25),B25=B23),"",AB25+S25)</f>
        <v/>
      </c>
      <c r="V25" s="509"/>
      <c r="W25" s="183" t="str">
        <f>IF(G25="x",R25,"")</f>
        <v/>
      </c>
      <c r="X25" s="226" t="str">
        <f t="shared" ref="X25" si="45">IF(OR(ISBLANK($B25),$B25=$B23),"",SUMIFS($L$11:$L$114,$B$11:$B$114,$B25,$I$11:$I$114,$AL$13)+SUMIFS($L$11:$L$114,$B$11:$B$114,$B25,$I$11:$I$114,$AL$14)+SUMIFS($L$11:$L$114,$B$11:$B$114,$B25,$I$11:$I$114,$AL$15)+SUMIFS($L$11:$L$114,$B$11:$B$114,$B25,$I$11:$I$114,$AL$16)+SUMIFS($L$11:$L$114,$B$11:$B$114,$B25,$I$11:$I$114,$AL$17))</f>
        <v/>
      </c>
      <c r="Y25" s="340" t="str">
        <f t="shared" ref="Y25" si="46">IF(OR(ISBLANK($B25),$B25=$B23),"",SUMIFS($L$11:$L$114,$B$11:$B$114,$B25,$I$11:$I$114,$AL$18)+SUMIFS($L$11:$L$114,$B$11:$B$114,$B25,$I$11:$I$114,$AL$19))</f>
        <v/>
      </c>
      <c r="Z25" s="340" t="str">
        <f t="shared" ref="Z25" si="47">IF(OR(ISBLANK($B25),$B25=$B23),"",SUMIFS($L$11:$L$114,$B$11:$B$114,$B25,$I$11:$I$114,$AL$20)+SUMIFS($L$11:$L$114,$B$11:$B$114,$B25,$I$11:$I$114,$AL$21))</f>
        <v/>
      </c>
      <c r="AA25" s="340" t="str">
        <f t="shared" ref="AA25" si="48">IF(OR(ISBLANK($B25),$B25=$B23),"",IF(($X25)/$J25&gt;$AB$5,$AB$5*$J25,$X25))</f>
        <v/>
      </c>
      <c r="AB25" s="196" t="str">
        <f t="shared" ref="AB25" si="49">IF(OR(ISBLANK($B25),$B25=$B23),"",IF(($Y25+$AA25)/$J25&gt;$AB$6,$AB$6*$J25,$Y25+$AA25)+$Z25)</f>
        <v/>
      </c>
      <c r="AC25" s="215" t="str">
        <f>IF(G25="x","",IF(H25="","",H25))</f>
        <v/>
      </c>
      <c r="AD25" s="204">
        <f>IF(G25="X","",I25)</f>
        <v>0</v>
      </c>
      <c r="AE25" s="223">
        <f>IF(G25="X","",J25)</f>
        <v>0</v>
      </c>
      <c r="AF25" s="222" t="str">
        <f>IF(J25+N25+O25+P25+Q25&gt;0,+N25*$AN$36+O25*$AN$38+P25*$AN$40+Q25*$AN$42,"")</f>
        <v/>
      </c>
      <c r="AG25" s="14"/>
      <c r="AH25" s="468"/>
      <c r="AI25" s="469"/>
      <c r="AJ25" s="469"/>
      <c r="AK25" s="469"/>
      <c r="AL25" s="469"/>
      <c r="AM25" s="469"/>
      <c r="AN25" s="469"/>
      <c r="AO25" s="469"/>
      <c r="AP25" s="470"/>
    </row>
    <row r="26" spans="1:42" ht="12" customHeight="1" x14ac:dyDescent="0.35">
      <c r="A26" s="158"/>
      <c r="B26" s="173"/>
      <c r="C26" s="177"/>
      <c r="D26" s="178"/>
      <c r="E26" s="178"/>
      <c r="F26" s="179"/>
      <c r="G26" s="192"/>
      <c r="H26" s="206"/>
      <c r="I26" s="248"/>
      <c r="J26" s="210"/>
      <c r="K26" s="190"/>
      <c r="L26" s="185"/>
      <c r="M26" s="187"/>
      <c r="N26" s="220"/>
      <c r="O26" s="221"/>
      <c r="P26" s="221"/>
      <c r="Q26" s="339"/>
      <c r="R26" s="203"/>
      <c r="S26" s="229"/>
      <c r="T26" s="212"/>
      <c r="U26" s="225"/>
      <c r="V26" s="509"/>
      <c r="W26" s="183"/>
      <c r="X26" s="227"/>
      <c r="Y26" s="341"/>
      <c r="Z26" s="341"/>
      <c r="AA26" s="341"/>
      <c r="AB26" s="196"/>
      <c r="AC26" s="204"/>
      <c r="AD26" s="204"/>
      <c r="AE26" s="223"/>
      <c r="AF26" s="222"/>
      <c r="AG26" s="14"/>
      <c r="AH26" s="471"/>
      <c r="AI26" s="472"/>
      <c r="AJ26" s="472"/>
      <c r="AK26" s="472"/>
      <c r="AL26" s="472"/>
      <c r="AM26" s="472"/>
      <c r="AN26" s="472"/>
      <c r="AO26" s="472"/>
      <c r="AP26" s="473"/>
    </row>
    <row r="27" spans="1:42" ht="12" customHeight="1" x14ac:dyDescent="0.35">
      <c r="A27" s="158">
        <f>+A25+1</f>
        <v>9</v>
      </c>
      <c r="B27" s="173"/>
      <c r="C27" s="180"/>
      <c r="D27" s="181"/>
      <c r="E27" s="181"/>
      <c r="F27" s="182"/>
      <c r="G27" s="192"/>
      <c r="H27" s="206"/>
      <c r="I27" s="248"/>
      <c r="J27" s="209"/>
      <c r="K27" s="189" t="str">
        <f>IF(ISBLANK(I27),"",IF(I27=$AL$13,$AM$13,IF(I27=$AL$14,$AM$14,IF(I27=$AL$15,$AM$15,IF(I27=$AL$16,$AM$16,IF(I27=$AL$17,$AM$17,IF(I27=$AL$18,$AM$18,IF(I27=$AL$19,$AM$19,IF(I27=$AL$20,$AM$20,IF(I27=$AL$21,$AM$21,))))))))))</f>
        <v/>
      </c>
      <c r="L27" s="188" t="str">
        <f t="shared" ref="L27" si="50">IF(OR(ISBLANK(J27),G27="x"),"",J27*K27)</f>
        <v/>
      </c>
      <c r="M27" s="186" t="str">
        <f t="shared" si="29"/>
        <v/>
      </c>
      <c r="N27" s="220"/>
      <c r="O27" s="221"/>
      <c r="P27" s="221"/>
      <c r="Q27" s="339"/>
      <c r="R27" s="202" t="str">
        <f>IF(I27=$AL$13,$AM$13,IF(OR(I27=$AL$19,I27=$AL$17),(AF27)/2,AF27))</f>
        <v/>
      </c>
      <c r="S27" s="228" t="str">
        <f t="shared" ref="S27" si="51">IF(OR(ISBLANK(B27),B27=B25),"",SUMIF(B$11:B$114,B27,R$11:R$114))</f>
        <v/>
      </c>
      <c r="T27" s="212" t="str">
        <f>IF(J27+N27+O27+P27+Q27&gt;0,+SUM(L27,R27),"")</f>
        <v/>
      </c>
      <c r="U27" s="224" t="str">
        <f>IF(OR(ISBLANK(B27),B27=B25),"",AB27+S27)</f>
        <v/>
      </c>
      <c r="V27" s="509"/>
      <c r="W27" s="183" t="str">
        <f>IF(G27="x",R27,"")</f>
        <v/>
      </c>
      <c r="X27" s="226" t="str">
        <f t="shared" ref="X27" si="52">IF(OR(ISBLANK($B27),$B27=$B25),"",SUMIFS($L$11:$L$114,$B$11:$B$114,$B27,$I$11:$I$114,$AL$13)+SUMIFS($L$11:$L$114,$B$11:$B$114,$B27,$I$11:$I$114,$AL$14)+SUMIFS($L$11:$L$114,$B$11:$B$114,$B27,$I$11:$I$114,$AL$15)+SUMIFS($L$11:$L$114,$B$11:$B$114,$B27,$I$11:$I$114,$AL$16)+SUMIFS($L$11:$L$114,$B$11:$B$114,$B27,$I$11:$I$114,$AL$17))</f>
        <v/>
      </c>
      <c r="Y27" s="340" t="str">
        <f t="shared" ref="Y27" si="53">IF(OR(ISBLANK($B27),$B27=$B25),"",SUMIFS($L$11:$L$114,$B$11:$B$114,$B27,$I$11:$I$114,$AL$18)+SUMIFS($L$11:$L$114,$B$11:$B$114,$B27,$I$11:$I$114,$AL$19))</f>
        <v/>
      </c>
      <c r="Z27" s="340" t="str">
        <f t="shared" ref="Z27" si="54">IF(OR(ISBLANK($B27),$B27=$B25),"",SUMIFS($L$11:$L$114,$B$11:$B$114,$B27,$I$11:$I$114,$AL$20)+SUMIFS($L$11:$L$114,$B$11:$B$114,$B27,$I$11:$I$114,$AL$21))</f>
        <v/>
      </c>
      <c r="AA27" s="340" t="str">
        <f t="shared" ref="AA27" si="55">IF(OR(ISBLANK($B27),$B27=$B25),"",IF(($X27)/$J27&gt;$AB$5,$AB$5*$J27,$X27))</f>
        <v/>
      </c>
      <c r="AB27" s="196" t="str">
        <f t="shared" ref="AB27" si="56">IF(OR(ISBLANK($B27),$B27=$B25),"",IF(($Y27+$AA27)/$J27&gt;$AB$6,$AB$6*$J27,$Y27+$AA27)+$Z27)</f>
        <v/>
      </c>
      <c r="AC27" s="215" t="str">
        <f>IF(G27="x","",IF(H27="","",H27))</f>
        <v/>
      </c>
      <c r="AD27" s="204">
        <f>IF(G27="X","",I27)</f>
        <v>0</v>
      </c>
      <c r="AE27" s="223">
        <f>IF(G27="X","",J27)</f>
        <v>0</v>
      </c>
      <c r="AF27" s="222" t="str">
        <f>IF(J27+N27+O27+P27+Q27&gt;0,+N27*$AN$36+O27*$AN$38+P27*$AN$40+Q27*$AN$42,"")</f>
        <v/>
      </c>
      <c r="AG27" s="14"/>
      <c r="AH27" s="474" t="s">
        <v>119</v>
      </c>
      <c r="AI27" s="475"/>
      <c r="AJ27" s="475"/>
      <c r="AK27" s="475"/>
      <c r="AL27" s="475"/>
      <c r="AM27" s="475"/>
      <c r="AN27" s="475"/>
      <c r="AO27" s="475"/>
      <c r="AP27" s="476"/>
    </row>
    <row r="28" spans="1:42" ht="12" customHeight="1" x14ac:dyDescent="0.35">
      <c r="A28" s="158"/>
      <c r="B28" s="173"/>
      <c r="C28" s="177"/>
      <c r="D28" s="178"/>
      <c r="E28" s="178"/>
      <c r="F28" s="179"/>
      <c r="G28" s="192"/>
      <c r="H28" s="206"/>
      <c r="I28" s="248"/>
      <c r="J28" s="210"/>
      <c r="K28" s="190"/>
      <c r="L28" s="185"/>
      <c r="M28" s="187"/>
      <c r="N28" s="220"/>
      <c r="O28" s="221"/>
      <c r="P28" s="221"/>
      <c r="Q28" s="339"/>
      <c r="R28" s="203"/>
      <c r="S28" s="229"/>
      <c r="T28" s="212"/>
      <c r="U28" s="225"/>
      <c r="V28" s="509"/>
      <c r="W28" s="183"/>
      <c r="X28" s="227"/>
      <c r="Y28" s="341"/>
      <c r="Z28" s="341"/>
      <c r="AA28" s="341"/>
      <c r="AB28" s="196"/>
      <c r="AC28" s="204"/>
      <c r="AD28" s="204"/>
      <c r="AE28" s="223"/>
      <c r="AF28" s="222"/>
      <c r="AG28" s="14"/>
      <c r="AH28" s="477"/>
      <c r="AI28" s="478"/>
      <c r="AJ28" s="478"/>
      <c r="AK28" s="478"/>
      <c r="AL28" s="478"/>
      <c r="AM28" s="478"/>
      <c r="AN28" s="478"/>
      <c r="AO28" s="478"/>
      <c r="AP28" s="479"/>
    </row>
    <row r="29" spans="1:42" ht="12" customHeight="1" x14ac:dyDescent="0.35">
      <c r="A29" s="158">
        <f>+A27+1</f>
        <v>10</v>
      </c>
      <c r="B29" s="173"/>
      <c r="C29" s="180"/>
      <c r="D29" s="181"/>
      <c r="E29" s="181"/>
      <c r="F29" s="182"/>
      <c r="G29" s="192"/>
      <c r="H29" s="206"/>
      <c r="I29" s="248"/>
      <c r="J29" s="209"/>
      <c r="K29" s="189" t="str">
        <f>IF(ISBLANK(I29),"",IF(I29=$AL$13,$AM$13,IF(I29=$AL$14,$AM$14,IF(I29=$AL$15,$AM$15,IF(I29=$AL$16,$AM$16,IF(I29=$AL$17,$AM$17,IF(I29=$AL$18,$AM$18,IF(I29=$AL$19,$AM$19,IF(I29=$AL$20,$AM$20,IF(I29=$AL$21,$AM$21,))))))))))</f>
        <v/>
      </c>
      <c r="L29" s="188" t="str">
        <f t="shared" ref="L29" si="57">IF(OR(ISBLANK(J29),G29="x"),"",J29*K29)</f>
        <v/>
      </c>
      <c r="M29" s="186" t="str">
        <f t="shared" si="29"/>
        <v/>
      </c>
      <c r="N29" s="220"/>
      <c r="O29" s="221"/>
      <c r="P29" s="221"/>
      <c r="Q29" s="339"/>
      <c r="R29" s="202" t="str">
        <f>IF(I29=$AL$13,$AM$13,IF(OR(I29=$AL$19,I29=$AL$17),(AF29)/2,AF29))</f>
        <v/>
      </c>
      <c r="S29" s="228" t="str">
        <f t="shared" ref="S29" si="58">IF(OR(ISBLANK(B29),B29=B27),"",SUMIF(B$11:B$114,B29,R$11:R$114))</f>
        <v/>
      </c>
      <c r="T29" s="212" t="str">
        <f>IF(J29+N29+O29+P29+Q29&gt;0,+SUM(L29,R29),"")</f>
        <v/>
      </c>
      <c r="U29" s="224" t="str">
        <f>IF(OR(ISBLANK(B29),B29=B27),"",AB29+S29)</f>
        <v/>
      </c>
      <c r="V29" s="509"/>
      <c r="W29" s="183" t="str">
        <f>IF(G29="x",R29,"")</f>
        <v/>
      </c>
      <c r="X29" s="226" t="str">
        <f t="shared" ref="X29" si="59">IF(OR(ISBLANK($B29),$B29=$B27),"",SUMIFS($L$11:$L$114,$B$11:$B$114,$B29,$I$11:$I$114,$AL$13)+SUMIFS($L$11:$L$114,$B$11:$B$114,$B29,$I$11:$I$114,$AL$14)+SUMIFS($L$11:$L$114,$B$11:$B$114,$B29,$I$11:$I$114,$AL$15)+SUMIFS($L$11:$L$114,$B$11:$B$114,$B29,$I$11:$I$114,$AL$16)+SUMIFS($L$11:$L$114,$B$11:$B$114,$B29,$I$11:$I$114,$AL$17))</f>
        <v/>
      </c>
      <c r="Y29" s="340" t="str">
        <f t="shared" ref="Y29" si="60">IF(OR(ISBLANK($B29),$B29=$B27),"",SUMIFS($L$11:$L$114,$B$11:$B$114,$B29,$I$11:$I$114,$AL$18)+SUMIFS($L$11:$L$114,$B$11:$B$114,$B29,$I$11:$I$114,$AL$19))</f>
        <v/>
      </c>
      <c r="Z29" s="340" t="str">
        <f t="shared" ref="Z29" si="61">IF(OR(ISBLANK($B29),$B29=$B27),"",SUMIFS($L$11:$L$114,$B$11:$B$114,$B29,$I$11:$I$114,$AL$20)+SUMIFS($L$11:$L$114,$B$11:$B$114,$B29,$I$11:$I$114,$AL$21))</f>
        <v/>
      </c>
      <c r="AA29" s="340" t="str">
        <f t="shared" ref="AA29" si="62">IF(OR(ISBLANK($B29),$B29=$B27),"",IF(($X29)/$J29&gt;$AB$5,$AB$5*$J29,$X29))</f>
        <v/>
      </c>
      <c r="AB29" s="196" t="str">
        <f t="shared" ref="AB29" si="63">IF(OR(ISBLANK($B29),$B29=$B27),"",IF(($Y29+$AA29)/$J29&gt;$AB$6,$AB$6*$J29,$Y29+$AA29)+$Z29)</f>
        <v/>
      </c>
      <c r="AC29" s="215" t="str">
        <f>IF(G29="x","",IF(H29="","",H29))</f>
        <v/>
      </c>
      <c r="AD29" s="204">
        <f>IF(G29="X","",I29)</f>
        <v>0</v>
      </c>
      <c r="AE29" s="223">
        <f>IF(G29="X","",J29)</f>
        <v>0</v>
      </c>
      <c r="AF29" s="222" t="str">
        <f>IF(J29+N29+O29+P29+Q29&gt;0,+N29*$AN$36+O29*$AN$38+P29*$AN$40+Q29*$AN$42,"")</f>
        <v/>
      </c>
      <c r="AG29" s="14"/>
      <c r="AH29" s="477"/>
      <c r="AI29" s="478"/>
      <c r="AJ29" s="478"/>
      <c r="AK29" s="478"/>
      <c r="AL29" s="478"/>
      <c r="AM29" s="478"/>
      <c r="AN29" s="478"/>
      <c r="AO29" s="478"/>
      <c r="AP29" s="479"/>
    </row>
    <row r="30" spans="1:42" ht="12" customHeight="1" x14ac:dyDescent="0.35">
      <c r="A30" s="158"/>
      <c r="B30" s="173"/>
      <c r="C30" s="177"/>
      <c r="D30" s="178"/>
      <c r="E30" s="178"/>
      <c r="F30" s="179"/>
      <c r="G30" s="192"/>
      <c r="H30" s="206"/>
      <c r="I30" s="248"/>
      <c r="J30" s="210"/>
      <c r="K30" s="190"/>
      <c r="L30" s="185"/>
      <c r="M30" s="187"/>
      <c r="N30" s="220"/>
      <c r="O30" s="221"/>
      <c r="P30" s="221"/>
      <c r="Q30" s="339"/>
      <c r="R30" s="203"/>
      <c r="S30" s="229"/>
      <c r="T30" s="212"/>
      <c r="U30" s="225"/>
      <c r="V30" s="509"/>
      <c r="W30" s="183"/>
      <c r="X30" s="227"/>
      <c r="Y30" s="341"/>
      <c r="Z30" s="341"/>
      <c r="AA30" s="341"/>
      <c r="AB30" s="196"/>
      <c r="AC30" s="204"/>
      <c r="AD30" s="204"/>
      <c r="AE30" s="223"/>
      <c r="AF30" s="222"/>
      <c r="AG30" s="14"/>
      <c r="AH30" s="477"/>
      <c r="AI30" s="478"/>
      <c r="AJ30" s="478"/>
      <c r="AK30" s="478"/>
      <c r="AL30" s="478"/>
      <c r="AM30" s="478"/>
      <c r="AN30" s="478"/>
      <c r="AO30" s="478"/>
      <c r="AP30" s="479"/>
    </row>
    <row r="31" spans="1:42" ht="12" customHeight="1" x14ac:dyDescent="0.35">
      <c r="A31" s="158">
        <f>+A29+1</f>
        <v>11</v>
      </c>
      <c r="B31" s="173"/>
      <c r="C31" s="180"/>
      <c r="D31" s="181"/>
      <c r="E31" s="181"/>
      <c r="F31" s="182"/>
      <c r="G31" s="192"/>
      <c r="H31" s="206"/>
      <c r="I31" s="248"/>
      <c r="J31" s="363"/>
      <c r="K31" s="189" t="str">
        <f>IF(ISBLANK(I31),"",IF(I31=$AL$13,$AM$13,IF(I31=$AL$14,$AM$14,IF(I31=$AL$15,$AM$15,IF(I31=$AL$16,$AM$16,IF(I31=$AL$17,$AM$17,IF(I31=$AL$18,$AM$18,IF(I31=$AL$19,$AM$19,IF(I31=$AL$20,$AM$20,IF(I31=$AL$21,$AM$21,))))))))))</f>
        <v/>
      </c>
      <c r="L31" s="188" t="str">
        <f t="shared" ref="L31" si="64">IF(OR(ISBLANK(J31),G31="x"),"",J31*K31)</f>
        <v/>
      </c>
      <c r="M31" s="186" t="str">
        <f t="shared" si="29"/>
        <v/>
      </c>
      <c r="N31" s="220"/>
      <c r="O31" s="221"/>
      <c r="P31" s="221"/>
      <c r="Q31" s="339"/>
      <c r="R31" s="202" t="str">
        <f>IF(I31=$AL$13,$AM$13,IF(OR(I31=$AL$19,I31=$AL$17),(AF31)/2,AF31))</f>
        <v/>
      </c>
      <c r="S31" s="228" t="str">
        <f t="shared" ref="S31" si="65">IF(OR(ISBLANK(B31),B31=B29),"",SUMIF(B$11:B$114,B31,R$11:R$114))</f>
        <v/>
      </c>
      <c r="T31" s="212" t="str">
        <f>IF(J31+N31+O31+P31+Q31&gt;0,+SUM(L31,R31),"")</f>
        <v/>
      </c>
      <c r="U31" s="224" t="str">
        <f>IF(OR(ISBLANK(B31),B31=B29),"",AB31+S31)</f>
        <v/>
      </c>
      <c r="V31" s="509"/>
      <c r="W31" s="183" t="str">
        <f>IF(G31="x",R31,"")</f>
        <v/>
      </c>
      <c r="X31" s="226" t="str">
        <f t="shared" ref="X31" si="66">IF(OR(ISBLANK($B31),$B31=$B29),"",SUMIFS($L$11:$L$114,$B$11:$B$114,$B31,$I$11:$I$114,$AL$13)+SUMIFS($L$11:$L$114,$B$11:$B$114,$B31,$I$11:$I$114,$AL$14)+SUMIFS($L$11:$L$114,$B$11:$B$114,$B31,$I$11:$I$114,$AL$15)+SUMIFS($L$11:$L$114,$B$11:$B$114,$B31,$I$11:$I$114,$AL$16)+SUMIFS($L$11:$L$114,$B$11:$B$114,$B31,$I$11:$I$114,$AL$17))</f>
        <v/>
      </c>
      <c r="Y31" s="340" t="str">
        <f t="shared" ref="Y31" si="67">IF(OR(ISBLANK($B31),$B31=$B29),"",SUMIFS($L$11:$L$114,$B$11:$B$114,$B31,$I$11:$I$114,$AL$18)+SUMIFS($L$11:$L$114,$B$11:$B$114,$B31,$I$11:$I$114,$AL$19))</f>
        <v/>
      </c>
      <c r="Z31" s="340" t="str">
        <f t="shared" ref="Z31" si="68">IF(OR(ISBLANK($B31),$B31=$B29),"",SUMIFS($L$11:$L$114,$B$11:$B$114,$B31,$I$11:$I$114,$AL$20)+SUMIFS($L$11:$L$114,$B$11:$B$114,$B31,$I$11:$I$114,$AL$21))</f>
        <v/>
      </c>
      <c r="AA31" s="340" t="str">
        <f t="shared" ref="AA31" si="69">IF(OR(ISBLANK($B31),$B31=$B29),"",IF(($X31)/$J31&gt;$AB$5,$AB$5*$J31,$X31))</f>
        <v/>
      </c>
      <c r="AB31" s="196" t="str">
        <f t="shared" ref="AB31" si="70">IF(OR(ISBLANK($B31),$B31=$B29),"",IF(($Y31+$AA31)/$J31&gt;$AB$6,$AB$6*$J31,$Y31+$AA31)+$Z31)</f>
        <v/>
      </c>
      <c r="AC31" s="215" t="str">
        <f>IF(G31="x","",IF(H31="","",H31))</f>
        <v/>
      </c>
      <c r="AD31" s="204">
        <f>IF(G31="X","",I31)</f>
        <v>0</v>
      </c>
      <c r="AE31" s="223">
        <f>IF(G31="X","",J31)</f>
        <v>0</v>
      </c>
      <c r="AF31" s="222" t="str">
        <f>IF(J31+N31+O31+P31+Q31&gt;0,+N31*$AN$36+O31*$AN$38+P31*$AN$40+Q31*$AN$42,"")</f>
        <v/>
      </c>
      <c r="AG31" s="14"/>
      <c r="AH31" s="477"/>
      <c r="AI31" s="478"/>
      <c r="AJ31" s="478"/>
      <c r="AK31" s="478"/>
      <c r="AL31" s="478"/>
      <c r="AM31" s="478"/>
      <c r="AN31" s="478"/>
      <c r="AO31" s="478"/>
      <c r="AP31" s="479"/>
    </row>
    <row r="32" spans="1:42" ht="12" customHeight="1" x14ac:dyDescent="0.35">
      <c r="A32" s="158"/>
      <c r="B32" s="173"/>
      <c r="C32" s="177"/>
      <c r="D32" s="178"/>
      <c r="E32" s="178"/>
      <c r="F32" s="179"/>
      <c r="G32" s="192"/>
      <c r="H32" s="206"/>
      <c r="I32" s="248"/>
      <c r="J32" s="210"/>
      <c r="K32" s="190"/>
      <c r="L32" s="185"/>
      <c r="M32" s="187"/>
      <c r="N32" s="220"/>
      <c r="O32" s="221"/>
      <c r="P32" s="221"/>
      <c r="Q32" s="339"/>
      <c r="R32" s="203"/>
      <c r="S32" s="229"/>
      <c r="T32" s="212"/>
      <c r="U32" s="225"/>
      <c r="V32" s="509"/>
      <c r="W32" s="183"/>
      <c r="X32" s="227"/>
      <c r="Y32" s="341"/>
      <c r="Z32" s="341"/>
      <c r="AA32" s="341"/>
      <c r="AB32" s="196"/>
      <c r="AC32" s="204"/>
      <c r="AD32" s="204"/>
      <c r="AE32" s="223"/>
      <c r="AF32" s="222"/>
      <c r="AG32" s="14"/>
      <c r="AH32" s="480"/>
      <c r="AI32" s="481"/>
      <c r="AJ32" s="481"/>
      <c r="AK32" s="481"/>
      <c r="AL32" s="481"/>
      <c r="AM32" s="481"/>
      <c r="AN32" s="481"/>
      <c r="AO32" s="481"/>
      <c r="AP32" s="482"/>
    </row>
    <row r="33" spans="1:42" ht="12" customHeight="1" x14ac:dyDescent="0.35">
      <c r="A33" s="158">
        <f>+A31+1</f>
        <v>12</v>
      </c>
      <c r="B33" s="173"/>
      <c r="C33" s="180"/>
      <c r="D33" s="181"/>
      <c r="E33" s="181"/>
      <c r="F33" s="182"/>
      <c r="G33" s="192"/>
      <c r="H33" s="206"/>
      <c r="I33" s="248"/>
      <c r="J33" s="363"/>
      <c r="K33" s="189" t="str">
        <f>IF(ISBLANK(I33),"",IF(I33=$AL$13,$AM$13,IF(I33=$AL$14,$AM$14,IF(I33=$AL$15,$AM$15,IF(I33=$AL$16,$AM$16,IF(I33=$AL$17,$AM$17,IF(I33=$AL$18,$AM$18,IF(I33=$AL$19,$AM$19,IF(I33=$AL$20,$AM$20,IF(I33=$AL$21,$AM$21,))))))))))</f>
        <v/>
      </c>
      <c r="L33" s="188" t="str">
        <f t="shared" ref="L33" si="71">IF(OR(ISBLANK(J33),G33="x"),"",J33*K33)</f>
        <v/>
      </c>
      <c r="M33" s="186" t="str">
        <f t="shared" si="29"/>
        <v/>
      </c>
      <c r="N33" s="220"/>
      <c r="O33" s="221"/>
      <c r="P33" s="221"/>
      <c r="Q33" s="339"/>
      <c r="R33" s="202" t="str">
        <f>IF(I33=$AL$13,$AM$13,IF(OR(I33=$AL$19,I33=$AL$17),(AF33)/2,AF33))</f>
        <v/>
      </c>
      <c r="S33" s="228" t="str">
        <f t="shared" ref="S33" si="72">IF(OR(ISBLANK(B33),B33=B31),"",SUMIF(B$11:B$114,B33,R$11:R$114))</f>
        <v/>
      </c>
      <c r="T33" s="212" t="str">
        <f>IF(J33+N33+O33+P33+Q33&gt;0,+SUM(L33,R33),"")</f>
        <v/>
      </c>
      <c r="U33" s="224" t="str">
        <f>IF(OR(ISBLANK(B33),B33=B31),"",AB33+S33)</f>
        <v/>
      </c>
      <c r="V33" s="509"/>
      <c r="W33" s="183" t="str">
        <f>IF(G33="x",R33,"")</f>
        <v/>
      </c>
      <c r="X33" s="226" t="str">
        <f t="shared" ref="X33" si="73">IF(OR(ISBLANK($B33),$B33=$B31),"",SUMIFS($L$11:$L$114,$B$11:$B$114,$B33,$I$11:$I$114,$AL$13)+SUMIFS($L$11:$L$114,$B$11:$B$114,$B33,$I$11:$I$114,$AL$14)+SUMIFS($L$11:$L$114,$B$11:$B$114,$B33,$I$11:$I$114,$AL$15)+SUMIFS($L$11:$L$114,$B$11:$B$114,$B33,$I$11:$I$114,$AL$16)+SUMIFS($L$11:$L$114,$B$11:$B$114,$B33,$I$11:$I$114,$AL$17))</f>
        <v/>
      </c>
      <c r="Y33" s="340" t="str">
        <f t="shared" ref="Y33" si="74">IF(OR(ISBLANK($B33),$B33=$B31),"",SUMIFS($L$11:$L$114,$B$11:$B$114,$B33,$I$11:$I$114,$AL$18)+SUMIFS($L$11:$L$114,$B$11:$B$114,$B33,$I$11:$I$114,$AL$19))</f>
        <v/>
      </c>
      <c r="Z33" s="340" t="str">
        <f t="shared" ref="Z33" si="75">IF(OR(ISBLANK($B33),$B33=$B31),"",SUMIFS($L$11:$L$114,$B$11:$B$114,$B33,$I$11:$I$114,$AL$20)+SUMIFS($L$11:$L$114,$B$11:$B$114,$B33,$I$11:$I$114,$AL$21))</f>
        <v/>
      </c>
      <c r="AA33" s="340" t="str">
        <f t="shared" ref="AA33" si="76">IF(OR(ISBLANK($B33),$B33=$B31),"",IF(($X33)/$J33&gt;$AB$5,$AB$5*$J33,$X33))</f>
        <v/>
      </c>
      <c r="AB33" s="196" t="str">
        <f t="shared" ref="AB33" si="77">IF(OR(ISBLANK($B33),$B33=$B31),"",IF(($Y33+$AA33)/$J33&gt;$AB$6,$AB$6*$J33,$Y33+$AA33)+$Z33)</f>
        <v/>
      </c>
      <c r="AC33" s="215" t="str">
        <f>IF(G33="x","",IF(H33="","",H33))</f>
        <v/>
      </c>
      <c r="AD33" s="204">
        <f>IF(G33="X","",I33)</f>
        <v>0</v>
      </c>
      <c r="AE33" s="223">
        <f>IF(G33="X","",J33)</f>
        <v>0</v>
      </c>
      <c r="AF33" s="222" t="str">
        <f>IF(J33+N33+O33+P33+Q33&gt;0,+N33*$AN$36+O33*$AN$38+P33*$AN$40+Q33*$AN$42,"")</f>
        <v/>
      </c>
      <c r="AG33" s="14"/>
      <c r="AH33" s="199" t="s">
        <v>47</v>
      </c>
      <c r="AI33" s="200"/>
      <c r="AJ33" s="200"/>
      <c r="AK33" s="200"/>
      <c r="AL33" s="200"/>
      <c r="AM33" s="200"/>
      <c r="AN33" s="200"/>
      <c r="AO33" s="200"/>
      <c r="AP33" s="201"/>
    </row>
    <row r="34" spans="1:42" ht="12" customHeight="1" x14ac:dyDescent="0.35">
      <c r="A34" s="158"/>
      <c r="B34" s="173"/>
      <c r="C34" s="177"/>
      <c r="D34" s="178"/>
      <c r="E34" s="178"/>
      <c r="F34" s="179"/>
      <c r="G34" s="192"/>
      <c r="H34" s="206"/>
      <c r="I34" s="248"/>
      <c r="J34" s="210"/>
      <c r="K34" s="190"/>
      <c r="L34" s="185"/>
      <c r="M34" s="187"/>
      <c r="N34" s="220"/>
      <c r="O34" s="221"/>
      <c r="P34" s="221"/>
      <c r="Q34" s="339"/>
      <c r="R34" s="203"/>
      <c r="S34" s="229"/>
      <c r="T34" s="212"/>
      <c r="U34" s="225"/>
      <c r="V34" s="509"/>
      <c r="W34" s="183"/>
      <c r="X34" s="227"/>
      <c r="Y34" s="341"/>
      <c r="Z34" s="341"/>
      <c r="AA34" s="341"/>
      <c r="AB34" s="196"/>
      <c r="AC34" s="204"/>
      <c r="AD34" s="204"/>
      <c r="AE34" s="223"/>
      <c r="AF34" s="222"/>
      <c r="AG34" s="14"/>
      <c r="AH34" s="371" t="s">
        <v>79</v>
      </c>
      <c r="AI34" s="366" t="s">
        <v>53</v>
      </c>
      <c r="AJ34" s="367"/>
      <c r="AK34" s="368"/>
      <c r="AL34" s="385" t="s">
        <v>24</v>
      </c>
      <c r="AM34" s="386"/>
      <c r="AN34" s="197" t="s">
        <v>25</v>
      </c>
      <c r="AO34" s="197"/>
      <c r="AP34" s="381" t="s">
        <v>23</v>
      </c>
    </row>
    <row r="35" spans="1:42" ht="12" customHeight="1" thickBot="1" x14ac:dyDescent="0.4">
      <c r="A35" s="158">
        <f>+A33+1</f>
        <v>13</v>
      </c>
      <c r="B35" s="374"/>
      <c r="C35" s="180"/>
      <c r="D35" s="181"/>
      <c r="E35" s="181"/>
      <c r="F35" s="182"/>
      <c r="G35" s="192"/>
      <c r="H35" s="364"/>
      <c r="I35" s="211"/>
      <c r="J35" s="363"/>
      <c r="K35" s="189" t="str">
        <f>IF(ISBLANK(I35),"",IF(I35=$AL$13,$AM$13,IF(I35=$AL$14,$AM$14,IF(I35=$AL$15,$AM$15,IF(I35=$AL$16,$AM$16,IF(I35=$AL$17,$AM$17,IF(I35=$AL$18,$AM$18,IF(I35=$AL$19,$AM$19,IF(I35=$AL$20,$AM$20,IF(I35=$AL$21,$AM$21,))))))))))</f>
        <v/>
      </c>
      <c r="L35" s="188" t="str">
        <f t="shared" ref="L35" si="78">IF(OR(ISBLANK(J35),G35="x"),"",J35*K35)</f>
        <v/>
      </c>
      <c r="M35" s="186" t="str">
        <f t="shared" si="29"/>
        <v/>
      </c>
      <c r="N35" s="337"/>
      <c r="O35" s="232"/>
      <c r="P35" s="221"/>
      <c r="Q35" s="339"/>
      <c r="R35" s="202" t="str">
        <f>IF(I35=$AL$13,$AM$13,IF(OR(I35=$AL$19,I35=$AL$17),(AF35)/2,AF35))</f>
        <v/>
      </c>
      <c r="S35" s="228" t="str">
        <f t="shared" ref="S35" si="79">IF(OR(ISBLANK(B35),B35=B33),"",SUMIF(B$11:B$114,B35,R$11:R$114))</f>
        <v/>
      </c>
      <c r="T35" s="212" t="str">
        <f>IF(J35+N35+O35+P35+Q35&gt;0,+SUM(L35,R35),"")</f>
        <v/>
      </c>
      <c r="U35" s="224" t="str">
        <f>IF(OR(ISBLANK(B35),B35=B33),"",AB35+S35)</f>
        <v/>
      </c>
      <c r="V35" s="509"/>
      <c r="W35" s="183" t="str">
        <f>IF(G35="x",R35,"")</f>
        <v/>
      </c>
      <c r="X35" s="226" t="str">
        <f t="shared" ref="X35" si="80">IF(OR(ISBLANK($B35),$B35=$B33),"",SUMIFS($L$11:$L$114,$B$11:$B$114,$B35,$I$11:$I$114,$AL$13)+SUMIFS($L$11:$L$114,$B$11:$B$114,$B35,$I$11:$I$114,$AL$14)+SUMIFS($L$11:$L$114,$B$11:$B$114,$B35,$I$11:$I$114,$AL$15)+SUMIFS($L$11:$L$114,$B$11:$B$114,$B35,$I$11:$I$114,$AL$16)+SUMIFS($L$11:$L$114,$B$11:$B$114,$B35,$I$11:$I$114,$AL$17))</f>
        <v/>
      </c>
      <c r="Y35" s="340" t="str">
        <f t="shared" ref="Y35" si="81">IF(OR(ISBLANK($B35),$B35=$B33),"",SUMIFS($L$11:$L$114,$B$11:$B$114,$B35,$I$11:$I$114,$AL$18)+SUMIFS($L$11:$L$114,$B$11:$B$114,$B35,$I$11:$I$114,$AL$19))</f>
        <v/>
      </c>
      <c r="Z35" s="340" t="str">
        <f t="shared" ref="Z35" si="82">IF(OR(ISBLANK($B35),$B35=$B33),"",SUMIFS($L$11:$L$114,$B$11:$B$114,$B35,$I$11:$I$114,$AL$20)+SUMIFS($L$11:$L$114,$B$11:$B$114,$B35,$I$11:$I$114,$AL$21))</f>
        <v/>
      </c>
      <c r="AA35" s="340" t="str">
        <f t="shared" ref="AA35" si="83">IF(OR(ISBLANK($B35),$B35=$B33),"",IF(($X35)/$J35&gt;$AB$5,$AB$5*$J35,$X35))</f>
        <v/>
      </c>
      <c r="AB35" s="196" t="str">
        <f t="shared" ref="AB35" si="84">IF(OR(ISBLANK($B35),$B35=$B33),"",IF(($Y35+$AA35)/$J35&gt;$AB$6,$AB$6*$J35,$Y35+$AA35)+$Z35)</f>
        <v/>
      </c>
      <c r="AC35" s="215" t="str">
        <f>IF(G35="x","",IF(H35="","",H35))</f>
        <v/>
      </c>
      <c r="AD35" s="204">
        <f>IF(G35="X","",I35)</f>
        <v>0</v>
      </c>
      <c r="AE35" s="223">
        <f>IF(G35="X","",J35)</f>
        <v>0</v>
      </c>
      <c r="AF35" s="222" t="str">
        <f>IF(J35+N35+O35+P35+Q35&gt;0,+N35*$AN$36+O35*$AN$38+P35*$AN$40+Q35*$AN$42,"")</f>
        <v/>
      </c>
      <c r="AG35" s="14"/>
      <c r="AH35" s="372"/>
      <c r="AI35" s="369"/>
      <c r="AJ35" s="369"/>
      <c r="AK35" s="370"/>
      <c r="AL35" s="116"/>
      <c r="AM35" s="117">
        <f>SUM(AL36:AL43)</f>
        <v>0</v>
      </c>
      <c r="AN35" s="198"/>
      <c r="AO35" s="198"/>
      <c r="AP35" s="382"/>
    </row>
    <row r="36" spans="1:42" ht="12" customHeight="1" thickTop="1" x14ac:dyDescent="0.35">
      <c r="A36" s="158"/>
      <c r="B36" s="375"/>
      <c r="C36" s="177"/>
      <c r="D36" s="178"/>
      <c r="E36" s="178"/>
      <c r="F36" s="179"/>
      <c r="G36" s="192"/>
      <c r="H36" s="365"/>
      <c r="I36" s="208"/>
      <c r="J36" s="210"/>
      <c r="K36" s="190"/>
      <c r="L36" s="185"/>
      <c r="M36" s="187"/>
      <c r="N36" s="338"/>
      <c r="O36" s="233"/>
      <c r="P36" s="221"/>
      <c r="Q36" s="339"/>
      <c r="R36" s="203"/>
      <c r="S36" s="229"/>
      <c r="T36" s="212"/>
      <c r="U36" s="225"/>
      <c r="V36" s="509"/>
      <c r="W36" s="183"/>
      <c r="X36" s="227"/>
      <c r="Y36" s="341"/>
      <c r="Z36" s="341"/>
      <c r="AA36" s="341"/>
      <c r="AB36" s="196"/>
      <c r="AC36" s="204"/>
      <c r="AD36" s="204"/>
      <c r="AE36" s="223"/>
      <c r="AF36" s="222"/>
      <c r="AG36" s="14"/>
      <c r="AH36" s="373"/>
      <c r="AI36" s="387" t="s">
        <v>36</v>
      </c>
      <c r="AJ36" s="388"/>
      <c r="AK36" s="388"/>
      <c r="AL36" s="118">
        <f>SUM(SUMIF(I11:I114,{"c","k"},N11:N114))</f>
        <v>0</v>
      </c>
      <c r="AM36" s="119" t="s">
        <v>71</v>
      </c>
      <c r="AN36" s="383">
        <v>10</v>
      </c>
      <c r="AO36" s="384"/>
      <c r="AP36" s="380" t="str">
        <f>IF(N$7&gt;0,+AN36*(AL37+0.5*AL36),"")</f>
        <v/>
      </c>
    </row>
    <row r="37" spans="1:42" ht="12" customHeight="1" x14ac:dyDescent="0.35">
      <c r="A37" s="158">
        <f>+A35+1</f>
        <v>14</v>
      </c>
      <c r="B37" s="173"/>
      <c r="C37" s="180"/>
      <c r="D37" s="181"/>
      <c r="E37" s="181"/>
      <c r="F37" s="182"/>
      <c r="G37" s="192"/>
      <c r="H37" s="206"/>
      <c r="I37" s="248"/>
      <c r="J37" s="363"/>
      <c r="K37" s="189" t="str">
        <f>IF(ISBLANK(I37),"",IF(I37=$AL$13,$AM$13,IF(I37=$AL$14,$AM$14,IF(I37=$AL$15,$AM$15,IF(I37=$AL$16,$AM$16,IF(I37=$AL$17,$AM$17,IF(I37=$AL$18,$AM$18,IF(I37=$AL$19,$AM$19,IF(I37=$AL$20,$AM$20,IF(I37=$AL$21,$AM$21,))))))))))</f>
        <v/>
      </c>
      <c r="L37" s="188" t="str">
        <f t="shared" ref="L37" si="85">IF(OR(ISBLANK(J37),G37="x"),"",J37*K37)</f>
        <v/>
      </c>
      <c r="M37" s="186" t="str">
        <f t="shared" si="29"/>
        <v/>
      </c>
      <c r="N37" s="220"/>
      <c r="O37" s="221"/>
      <c r="P37" s="221"/>
      <c r="Q37" s="339"/>
      <c r="R37" s="202" t="str">
        <f>IF(I37=$AL$13,$AM$13,IF(OR(I37=$AL$19,I37=$AL$17),(AF37)/2,AF37))</f>
        <v/>
      </c>
      <c r="S37" s="228" t="str">
        <f t="shared" ref="S37" si="86">IF(OR(ISBLANK(B37),B37=B35),"",SUMIF(B$11:B$114,B37,R$11:R$114))</f>
        <v/>
      </c>
      <c r="T37" s="212" t="str">
        <f>IF(J37+N37+O37+P37+Q37&gt;0,+SUM(L37,R37),"")</f>
        <v/>
      </c>
      <c r="U37" s="224" t="str">
        <f>IF(OR(ISBLANK(B37),B37=B35),"",AB37+S37)</f>
        <v/>
      </c>
      <c r="V37" s="509"/>
      <c r="W37" s="183" t="str">
        <f>IF(G37="x",R37,"")</f>
        <v/>
      </c>
      <c r="X37" s="226" t="str">
        <f t="shared" ref="X37" si="87">IF(OR(ISBLANK($B37),$B37=$B35),"",SUMIFS($L$11:$L$114,$B$11:$B$114,$B37,$I$11:$I$114,$AL$13)+SUMIFS($L$11:$L$114,$B$11:$B$114,$B37,$I$11:$I$114,$AL$14)+SUMIFS($L$11:$L$114,$B$11:$B$114,$B37,$I$11:$I$114,$AL$15)+SUMIFS($L$11:$L$114,$B$11:$B$114,$B37,$I$11:$I$114,$AL$16)+SUMIFS($L$11:$L$114,$B$11:$B$114,$B37,$I$11:$I$114,$AL$17))</f>
        <v/>
      </c>
      <c r="Y37" s="340" t="str">
        <f t="shared" ref="Y37" si="88">IF(OR(ISBLANK($B37),$B37=$B35),"",SUMIFS($L$11:$L$114,$B$11:$B$114,$B37,$I$11:$I$114,$AL$18)+SUMIFS($L$11:$L$114,$B$11:$B$114,$B37,$I$11:$I$114,$AL$19))</f>
        <v/>
      </c>
      <c r="Z37" s="340" t="str">
        <f t="shared" ref="Z37" si="89">IF(OR(ISBLANK($B37),$B37=$B35),"",SUMIFS($L$11:$L$114,$B$11:$B$114,$B37,$I$11:$I$114,$AL$20)+SUMIFS($L$11:$L$114,$B$11:$B$114,$B37,$I$11:$I$114,$AL$21))</f>
        <v/>
      </c>
      <c r="AA37" s="340" t="str">
        <f t="shared" ref="AA37" si="90">IF(OR(ISBLANK($B37),$B37=$B35),"",IF(($X37)/$J37&gt;$AB$5,$AB$5*$J37,$X37))</f>
        <v/>
      </c>
      <c r="AB37" s="196" t="str">
        <f t="shared" ref="AB37" si="91">IF(OR(ISBLANK($B37),$B37=$B35),"",IF(($Y37+$AA37)/$J37&gt;$AB$6,$AB$6*$J37,$Y37+$AA37)+$Z37)</f>
        <v/>
      </c>
      <c r="AC37" s="215" t="str">
        <f>IF(G37="x","",IF(H37="","",H37))</f>
        <v/>
      </c>
      <c r="AD37" s="204">
        <f>IF(G37="X","",I37)</f>
        <v>0</v>
      </c>
      <c r="AE37" s="223">
        <f>IF(G37="X","",J37)</f>
        <v>0</v>
      </c>
      <c r="AF37" s="222" t="str">
        <f>IF(J37+N37+O37+P37+Q37&gt;0,+N37*$AN$36+O37*$AN$38+P37*$AN$40+Q37*$AN$42,"")</f>
        <v/>
      </c>
      <c r="AG37" s="14"/>
      <c r="AH37" s="114">
        <f>SUMIF(I11:I114,$AL$13,N11:N114)</f>
        <v>0</v>
      </c>
      <c r="AI37" s="216"/>
      <c r="AJ37" s="217"/>
      <c r="AK37" s="217"/>
      <c r="AL37" s="99">
        <f>+N7-AL36</f>
        <v>0</v>
      </c>
      <c r="AM37" s="120" t="s">
        <v>35</v>
      </c>
      <c r="AN37" s="376"/>
      <c r="AO37" s="377"/>
      <c r="AP37" s="380"/>
    </row>
    <row r="38" spans="1:42" ht="12" customHeight="1" x14ac:dyDescent="0.35">
      <c r="A38" s="158"/>
      <c r="B38" s="173"/>
      <c r="C38" s="177"/>
      <c r="D38" s="178"/>
      <c r="E38" s="178"/>
      <c r="F38" s="179"/>
      <c r="G38" s="192"/>
      <c r="H38" s="206"/>
      <c r="I38" s="248"/>
      <c r="J38" s="210"/>
      <c r="K38" s="190"/>
      <c r="L38" s="185"/>
      <c r="M38" s="187"/>
      <c r="N38" s="220"/>
      <c r="O38" s="221"/>
      <c r="P38" s="221"/>
      <c r="Q38" s="339"/>
      <c r="R38" s="203"/>
      <c r="S38" s="229"/>
      <c r="T38" s="212"/>
      <c r="U38" s="225"/>
      <c r="V38" s="509"/>
      <c r="W38" s="183"/>
      <c r="X38" s="227"/>
      <c r="Y38" s="341"/>
      <c r="Z38" s="341"/>
      <c r="AA38" s="341"/>
      <c r="AB38" s="196"/>
      <c r="AC38" s="204"/>
      <c r="AD38" s="204"/>
      <c r="AE38" s="223"/>
      <c r="AF38" s="222"/>
      <c r="AG38" s="14"/>
      <c r="AH38" s="55"/>
      <c r="AI38" s="216" t="s">
        <v>26</v>
      </c>
      <c r="AJ38" s="217"/>
      <c r="AK38" s="217"/>
      <c r="AL38" s="59">
        <f>SUM(SUMIF(I11:I114,{"c","k"},O11:O114))</f>
        <v>0</v>
      </c>
      <c r="AM38" s="121" t="s">
        <v>71</v>
      </c>
      <c r="AN38" s="376">
        <v>7</v>
      </c>
      <c r="AO38" s="377"/>
      <c r="AP38" s="380" t="str">
        <f>IF(O$7&gt;0,+AN38*(AL39+0.5*AL38),"")</f>
        <v/>
      </c>
    </row>
    <row r="39" spans="1:42" ht="12" customHeight="1" x14ac:dyDescent="0.35">
      <c r="A39" s="158">
        <f>+A37+1</f>
        <v>15</v>
      </c>
      <c r="B39" s="173"/>
      <c r="C39" s="180"/>
      <c r="D39" s="181"/>
      <c r="E39" s="181"/>
      <c r="F39" s="182"/>
      <c r="G39" s="192"/>
      <c r="H39" s="206"/>
      <c r="I39" s="248"/>
      <c r="J39" s="363"/>
      <c r="K39" s="189" t="str">
        <f>IF(ISBLANK(I39),"",IF(I39=$AL$13,$AM$13,IF(I39=$AL$14,$AM$14,IF(I39=$AL$15,$AM$15,IF(I39=$AL$16,$AM$16,IF(I39=$AL$17,$AM$17,IF(I39=$AL$18,$AM$18,IF(I39=$AL$19,$AM$19,IF(I39=$AL$20,$AM$20,IF(I39=$AL$21,$AM$21,))))))))))</f>
        <v/>
      </c>
      <c r="L39" s="188" t="str">
        <f t="shared" ref="L39" si="92">IF(OR(ISBLANK(J39),G39="x"),"",J39*K39)</f>
        <v/>
      </c>
      <c r="M39" s="186" t="str">
        <f t="shared" si="29"/>
        <v/>
      </c>
      <c r="N39" s="220"/>
      <c r="O39" s="221"/>
      <c r="P39" s="221"/>
      <c r="Q39" s="339"/>
      <c r="R39" s="202" t="str">
        <f>IF(I39=$AL$13,$AM$13,IF(OR(I39=$AL$19,I39=$AL$17),(AF39)/2,AF39))</f>
        <v/>
      </c>
      <c r="S39" s="228" t="str">
        <f t="shared" ref="S39" si="93">IF(OR(ISBLANK(B39),B39=B37),"",SUMIF(B$11:B$114,B39,R$11:R$114))</f>
        <v/>
      </c>
      <c r="T39" s="212" t="str">
        <f>IF(J39+N39+O39+P39+Q39&gt;0,+SUM(L39,R39),"")</f>
        <v/>
      </c>
      <c r="U39" s="224" t="str">
        <f>IF(OR(ISBLANK(B39),B39=B37),"",AB39+S39)</f>
        <v/>
      </c>
      <c r="V39" s="509"/>
      <c r="W39" s="183" t="str">
        <f>IF(G39="x",R39,"")</f>
        <v/>
      </c>
      <c r="X39" s="226" t="str">
        <f t="shared" ref="X39" si="94">IF(OR(ISBLANK($B39),$B39=$B37),"",SUMIFS($L$11:$L$114,$B$11:$B$114,$B39,$I$11:$I$114,$AL$13)+SUMIFS($L$11:$L$114,$B$11:$B$114,$B39,$I$11:$I$114,$AL$14)+SUMIFS($L$11:$L$114,$B$11:$B$114,$B39,$I$11:$I$114,$AL$15)+SUMIFS($L$11:$L$114,$B$11:$B$114,$B39,$I$11:$I$114,$AL$16)+SUMIFS($L$11:$L$114,$B$11:$B$114,$B39,$I$11:$I$114,$AL$17))</f>
        <v/>
      </c>
      <c r="Y39" s="340" t="str">
        <f t="shared" ref="Y39" si="95">IF(OR(ISBLANK($B39),$B39=$B37),"",SUMIFS($L$11:$L$114,$B$11:$B$114,$B39,$I$11:$I$114,$AL$18)+SUMIFS($L$11:$L$114,$B$11:$B$114,$B39,$I$11:$I$114,$AL$19))</f>
        <v/>
      </c>
      <c r="Z39" s="340" t="str">
        <f t="shared" ref="Z39" si="96">IF(OR(ISBLANK($B39),$B39=$B37),"",SUMIFS($L$11:$L$114,$B$11:$B$114,$B39,$I$11:$I$114,$AL$20)+SUMIFS($L$11:$L$114,$B$11:$B$114,$B39,$I$11:$I$114,$AL$21))</f>
        <v/>
      </c>
      <c r="AA39" s="340" t="str">
        <f t="shared" ref="AA39" si="97">IF(OR(ISBLANK($B39),$B39=$B37),"",IF(($X39)/$J39&gt;$AB$5,$AB$5*$J39,$X39))</f>
        <v/>
      </c>
      <c r="AB39" s="196" t="str">
        <f t="shared" ref="AB39" si="98">IF(OR(ISBLANK($B39),$B39=$B37),"",IF(($Y39+$AA39)/$J39&gt;$AB$6,$AB$6*$J39,$Y39+$AA39)+$Z39)</f>
        <v/>
      </c>
      <c r="AC39" s="215" t="str">
        <f>IF(G39="x","",IF(H39="","",H39))</f>
        <v/>
      </c>
      <c r="AD39" s="204">
        <f>IF(G39="X","",I39)</f>
        <v>0</v>
      </c>
      <c r="AE39" s="223">
        <f>IF(G39="X","",J39)</f>
        <v>0</v>
      </c>
      <c r="AF39" s="222" t="str">
        <f>IF(J39+N39+O39+P39+Q39&gt;0,+N39*$AN$36+O39*$AN$38+P39*$AN$40+Q39*$AN$42,"")</f>
        <v/>
      </c>
      <c r="AG39" s="14"/>
      <c r="AH39" s="115">
        <f>SUMIF(I11:I114,$AL$13,O11:O114)</f>
        <v>0</v>
      </c>
      <c r="AI39" s="216"/>
      <c r="AJ39" s="217"/>
      <c r="AK39" s="217"/>
      <c r="AL39" s="100">
        <f>+O7-AL38</f>
        <v>0</v>
      </c>
      <c r="AM39" s="122" t="s">
        <v>35</v>
      </c>
      <c r="AN39" s="376"/>
      <c r="AO39" s="377"/>
      <c r="AP39" s="380"/>
    </row>
    <row r="40" spans="1:42" ht="12" customHeight="1" x14ac:dyDescent="0.35">
      <c r="A40" s="158"/>
      <c r="B40" s="173"/>
      <c r="C40" s="177"/>
      <c r="D40" s="178"/>
      <c r="E40" s="178"/>
      <c r="F40" s="179"/>
      <c r="G40" s="192"/>
      <c r="H40" s="206"/>
      <c r="I40" s="248"/>
      <c r="J40" s="210"/>
      <c r="K40" s="190"/>
      <c r="L40" s="185"/>
      <c r="M40" s="187"/>
      <c r="N40" s="220"/>
      <c r="O40" s="221"/>
      <c r="P40" s="221"/>
      <c r="Q40" s="339"/>
      <c r="R40" s="203"/>
      <c r="S40" s="229"/>
      <c r="T40" s="212"/>
      <c r="U40" s="225"/>
      <c r="V40" s="509"/>
      <c r="W40" s="183"/>
      <c r="X40" s="227"/>
      <c r="Y40" s="341"/>
      <c r="Z40" s="341"/>
      <c r="AA40" s="341"/>
      <c r="AB40" s="196"/>
      <c r="AC40" s="204"/>
      <c r="AD40" s="204"/>
      <c r="AE40" s="223"/>
      <c r="AF40" s="222"/>
      <c r="AG40" s="14"/>
      <c r="AH40" s="55"/>
      <c r="AI40" s="216" t="s">
        <v>29</v>
      </c>
      <c r="AJ40" s="217"/>
      <c r="AK40" s="217"/>
      <c r="AL40" s="59">
        <f>SUM(SUMIF(I11:I114,{"c","k"},P11:P114))</f>
        <v>0</v>
      </c>
      <c r="AM40" s="121" t="s">
        <v>71</v>
      </c>
      <c r="AN40" s="376">
        <v>9</v>
      </c>
      <c r="AO40" s="377"/>
      <c r="AP40" s="380" t="str">
        <f>IF(P$7&gt;0,+AN40*(AL41+0.5*AL40),"")</f>
        <v/>
      </c>
    </row>
    <row r="41" spans="1:42" ht="12" customHeight="1" x14ac:dyDescent="0.35">
      <c r="A41" s="158">
        <f>+A39+1</f>
        <v>16</v>
      </c>
      <c r="B41" s="173"/>
      <c r="C41" s="180"/>
      <c r="D41" s="181"/>
      <c r="E41" s="181"/>
      <c r="F41" s="182"/>
      <c r="G41" s="192"/>
      <c r="H41" s="206"/>
      <c r="I41" s="248"/>
      <c r="J41" s="363"/>
      <c r="K41" s="189" t="str">
        <f>IF(ISBLANK(I41),"",IF(I41=$AL$13,$AM$13,IF(I41=$AL$14,$AM$14,IF(I41=$AL$15,$AM$15,IF(I41=$AL$16,$AM$16,IF(I41=$AL$17,$AM$17,IF(I41=$AL$18,$AM$18,IF(I41=$AL$19,$AM$19,IF(I41=$AL$20,$AM$20,IF(I41=$AL$21,$AM$21,))))))))))</f>
        <v/>
      </c>
      <c r="L41" s="188" t="str">
        <f t="shared" ref="L41" si="99">IF(OR(ISBLANK(J41),G41="x"),"",J41*K41)</f>
        <v/>
      </c>
      <c r="M41" s="186" t="str">
        <f t="shared" si="29"/>
        <v/>
      </c>
      <c r="N41" s="220"/>
      <c r="O41" s="221"/>
      <c r="P41" s="221"/>
      <c r="Q41" s="339"/>
      <c r="R41" s="202" t="str">
        <f>IF(I41=$AL$13,$AM$13,IF(OR(I41=$AL$19,I41=$AL$17),(AF41)/2,AF41))</f>
        <v/>
      </c>
      <c r="S41" s="228" t="str">
        <f t="shared" ref="S41" si="100">IF(OR(ISBLANK(B41),B41=B39),"",SUMIF(B$11:B$114,B41,R$11:R$114))</f>
        <v/>
      </c>
      <c r="T41" s="212" t="str">
        <f>IF(J41+N41+O41+P41+Q41&gt;0,+SUM(L41,R41),"")</f>
        <v/>
      </c>
      <c r="U41" s="224" t="str">
        <f>IF(OR(ISBLANK(B41),B41=B39),"",AB41+S41)</f>
        <v/>
      </c>
      <c r="V41" s="509"/>
      <c r="W41" s="183" t="str">
        <f>IF(G41="x",R41,"")</f>
        <v/>
      </c>
      <c r="X41" s="226" t="str">
        <f t="shared" ref="X41" si="101">IF(OR(ISBLANK($B41),$B41=$B39),"",SUMIFS($L$11:$L$114,$B$11:$B$114,$B41,$I$11:$I$114,$AL$13)+SUMIFS($L$11:$L$114,$B$11:$B$114,$B41,$I$11:$I$114,$AL$14)+SUMIFS($L$11:$L$114,$B$11:$B$114,$B41,$I$11:$I$114,$AL$15)+SUMIFS($L$11:$L$114,$B$11:$B$114,$B41,$I$11:$I$114,$AL$16)+SUMIFS($L$11:$L$114,$B$11:$B$114,$B41,$I$11:$I$114,$AL$17))</f>
        <v/>
      </c>
      <c r="Y41" s="340" t="str">
        <f t="shared" ref="Y41" si="102">IF(OR(ISBLANK($B41),$B41=$B39),"",SUMIFS($L$11:$L$114,$B$11:$B$114,$B41,$I$11:$I$114,$AL$18)+SUMIFS($L$11:$L$114,$B$11:$B$114,$B41,$I$11:$I$114,$AL$19))</f>
        <v/>
      </c>
      <c r="Z41" s="340" t="str">
        <f t="shared" ref="Z41" si="103">IF(OR(ISBLANK($B41),$B41=$B39),"",SUMIFS($L$11:$L$114,$B$11:$B$114,$B41,$I$11:$I$114,$AL$20)+SUMIFS($L$11:$L$114,$B$11:$B$114,$B41,$I$11:$I$114,$AL$21))</f>
        <v/>
      </c>
      <c r="AA41" s="340" t="str">
        <f t="shared" ref="AA41" si="104">IF(OR(ISBLANK($B41),$B41=$B39),"",IF(($X41)/$J41&gt;$AB$5,$AB$5*$J41,$X41))</f>
        <v/>
      </c>
      <c r="AB41" s="196" t="str">
        <f t="shared" ref="AB41" si="105">IF(OR(ISBLANK($B41),$B41=$B39),"",IF(($Y41+$AA41)/$J41&gt;$AB$6,$AB$6*$J41,$Y41+$AA41)+$Z41)</f>
        <v/>
      </c>
      <c r="AC41" s="215" t="str">
        <f>IF(G41="x","",IF(H41="","",H41))</f>
        <v/>
      </c>
      <c r="AD41" s="204">
        <f>IF(G41="X","",I41)</f>
        <v>0</v>
      </c>
      <c r="AE41" s="223">
        <f>IF(G41="X","",J41)</f>
        <v>0</v>
      </c>
      <c r="AF41" s="222" t="str">
        <f>IF(J41+N41+O41+P41+Q41&gt;0,+N41*$AN$36+O41*$AN$38+P41*$AN$40+Q41*$AN$42,"")</f>
        <v/>
      </c>
      <c r="AG41" s="14"/>
      <c r="AH41" s="115">
        <f>SUMIF(I11:I114,$AL$13,P11:P114)</f>
        <v>0</v>
      </c>
      <c r="AI41" s="216"/>
      <c r="AJ41" s="217"/>
      <c r="AK41" s="217"/>
      <c r="AL41" s="36">
        <f>+P7-AL40</f>
        <v>0</v>
      </c>
      <c r="AM41" s="122" t="s">
        <v>35</v>
      </c>
      <c r="AN41" s="376"/>
      <c r="AO41" s="377"/>
      <c r="AP41" s="380"/>
    </row>
    <row r="42" spans="1:42" ht="12" customHeight="1" x14ac:dyDescent="0.35">
      <c r="A42" s="158"/>
      <c r="B42" s="173"/>
      <c r="C42" s="177"/>
      <c r="D42" s="178"/>
      <c r="E42" s="178"/>
      <c r="F42" s="179"/>
      <c r="G42" s="192"/>
      <c r="H42" s="206"/>
      <c r="I42" s="248"/>
      <c r="J42" s="210"/>
      <c r="K42" s="190"/>
      <c r="L42" s="185"/>
      <c r="M42" s="187"/>
      <c r="N42" s="220"/>
      <c r="O42" s="221"/>
      <c r="P42" s="221"/>
      <c r="Q42" s="339"/>
      <c r="R42" s="203"/>
      <c r="S42" s="229"/>
      <c r="T42" s="212"/>
      <c r="U42" s="225"/>
      <c r="V42" s="509"/>
      <c r="W42" s="183"/>
      <c r="X42" s="227"/>
      <c r="Y42" s="341"/>
      <c r="Z42" s="341"/>
      <c r="AA42" s="341"/>
      <c r="AB42" s="196"/>
      <c r="AC42" s="204"/>
      <c r="AD42" s="204"/>
      <c r="AE42" s="223"/>
      <c r="AF42" s="222"/>
      <c r="AG42" s="14"/>
      <c r="AH42" s="55"/>
      <c r="AI42" s="216" t="s">
        <v>31</v>
      </c>
      <c r="AJ42" s="217"/>
      <c r="AK42" s="217"/>
      <c r="AL42" s="83">
        <f>SUM(SUMIF(I11:I114,{"c","k"},Q11:Q114))</f>
        <v>0</v>
      </c>
      <c r="AM42" s="121" t="s">
        <v>71</v>
      </c>
      <c r="AN42" s="236">
        <v>0</v>
      </c>
      <c r="AO42" s="237"/>
      <c r="AP42" s="380" t="str">
        <f>IF(Q$7&gt;0,+AN42*(AL43+0.5*AL42),"")</f>
        <v/>
      </c>
    </row>
    <row r="43" spans="1:42" ht="12" customHeight="1" thickBot="1" x14ac:dyDescent="0.4">
      <c r="A43" s="158">
        <f>+A41+1</f>
        <v>17</v>
      </c>
      <c r="B43" s="173"/>
      <c r="C43" s="180"/>
      <c r="D43" s="181"/>
      <c r="E43" s="181"/>
      <c r="F43" s="182"/>
      <c r="G43" s="192"/>
      <c r="H43" s="206"/>
      <c r="I43" s="248"/>
      <c r="J43" s="363"/>
      <c r="K43" s="189" t="str">
        <f>IF(ISBLANK(I43),"",IF(I43=$AL$13,$AM$13,IF(I43=$AL$14,$AM$14,IF(I43=$AL$15,$AM$15,IF(I43=$AL$16,$AM$16,IF(I43=$AL$17,$AM$17,IF(I43=$AL$18,$AM$18,IF(I43=$AL$19,$AM$19,IF(I43=$AL$20,$AM$20,IF(I43=$AL$21,$AM$21,))))))))))</f>
        <v/>
      </c>
      <c r="L43" s="188" t="str">
        <f t="shared" ref="L43" si="106">IF(OR(ISBLANK(J43),G43="x"),"",J43*K43)</f>
        <v/>
      </c>
      <c r="M43" s="186" t="str">
        <f t="shared" si="29"/>
        <v/>
      </c>
      <c r="N43" s="220"/>
      <c r="O43" s="221"/>
      <c r="P43" s="221"/>
      <c r="Q43" s="339"/>
      <c r="R43" s="202" t="str">
        <f>IF(I43=$AL$13,$AM$13,IF(OR(I43=$AL$19,I43=$AL$17),(AF43)/2,AF43))</f>
        <v/>
      </c>
      <c r="S43" s="228" t="str">
        <f t="shared" ref="S43" si="107">IF(OR(ISBLANK(B43),B43=B41),"",SUMIF(B$11:B$114,B43,R$11:R$114))</f>
        <v/>
      </c>
      <c r="T43" s="212" t="str">
        <f>IF(J43+N43+O43+P43+Q43&gt;0,+SUM(L43,R43),"")</f>
        <v/>
      </c>
      <c r="U43" s="224" t="str">
        <f>IF(OR(ISBLANK(B43),B43=B41),"",AB43+S43)</f>
        <v/>
      </c>
      <c r="V43" s="509"/>
      <c r="W43" s="183" t="str">
        <f>IF(G43="x",R43,"")</f>
        <v/>
      </c>
      <c r="X43" s="226" t="str">
        <f t="shared" ref="X43" si="108">IF(OR(ISBLANK($B43),$B43=$B41),"",SUMIFS($L$11:$L$114,$B$11:$B$114,$B43,$I$11:$I$114,$AL$13)+SUMIFS($L$11:$L$114,$B$11:$B$114,$B43,$I$11:$I$114,$AL$14)+SUMIFS($L$11:$L$114,$B$11:$B$114,$B43,$I$11:$I$114,$AL$15)+SUMIFS($L$11:$L$114,$B$11:$B$114,$B43,$I$11:$I$114,$AL$16)+SUMIFS($L$11:$L$114,$B$11:$B$114,$B43,$I$11:$I$114,$AL$17))</f>
        <v/>
      </c>
      <c r="Y43" s="340" t="str">
        <f t="shared" ref="Y43" si="109">IF(OR(ISBLANK($B43),$B43=$B41),"",SUMIFS($L$11:$L$114,$B$11:$B$114,$B43,$I$11:$I$114,$AL$18)+SUMIFS($L$11:$L$114,$B$11:$B$114,$B43,$I$11:$I$114,$AL$19))</f>
        <v/>
      </c>
      <c r="Z43" s="340" t="str">
        <f t="shared" ref="Z43" si="110">IF(OR(ISBLANK($B43),$B43=$B41),"",SUMIFS($L$11:$L$114,$B$11:$B$114,$B43,$I$11:$I$114,$AL$20)+SUMIFS($L$11:$L$114,$B$11:$B$114,$B43,$I$11:$I$114,$AL$21))</f>
        <v/>
      </c>
      <c r="AA43" s="340" t="str">
        <f t="shared" ref="AA43" si="111">IF(OR(ISBLANK($B43),$B43=$B41),"",IF(($X43)/$J43&gt;$AB$5,$AB$5*$J43,$X43))</f>
        <v/>
      </c>
      <c r="AB43" s="196" t="str">
        <f t="shared" ref="AB43" si="112">IF(OR(ISBLANK($B43),$B43=$B41),"",IF(($Y43+$AA43)/$J43&gt;$AB$6,$AB$6*$J43,$Y43+$AA43)+$Z43)</f>
        <v/>
      </c>
      <c r="AC43" s="215" t="str">
        <f>IF(G43="x","",IF(H43="","",H43))</f>
        <v/>
      </c>
      <c r="AD43" s="204">
        <f>IF(G43="X","",I43)</f>
        <v>0</v>
      </c>
      <c r="AE43" s="223">
        <f>IF(G43="X","",J43)</f>
        <v>0</v>
      </c>
      <c r="AF43" s="222" t="str">
        <f>IF(J43+N43+O43+P43+Q43&gt;0,+N43*$AN$36+O43*$AN$38+P43*$AN$40+Q43*$AN$42,"")</f>
        <v/>
      </c>
      <c r="AG43" s="14"/>
      <c r="AH43" s="115">
        <f>SUMIF(I11:I114,$AL$13,Q11:Q114)</f>
        <v>0</v>
      </c>
      <c r="AI43" s="389"/>
      <c r="AJ43" s="390"/>
      <c r="AK43" s="390"/>
      <c r="AL43" s="123">
        <f>+Q7-AL42</f>
        <v>0</v>
      </c>
      <c r="AM43" s="124" t="s">
        <v>35</v>
      </c>
      <c r="AN43" s="238"/>
      <c r="AO43" s="239"/>
      <c r="AP43" s="391"/>
    </row>
    <row r="44" spans="1:42" ht="12" customHeight="1" thickTop="1" x14ac:dyDescent="0.35">
      <c r="A44" s="158"/>
      <c r="B44" s="173"/>
      <c r="C44" s="177"/>
      <c r="D44" s="178"/>
      <c r="E44" s="178"/>
      <c r="F44" s="179"/>
      <c r="G44" s="192"/>
      <c r="H44" s="206"/>
      <c r="I44" s="248"/>
      <c r="J44" s="210"/>
      <c r="K44" s="190"/>
      <c r="L44" s="185"/>
      <c r="M44" s="187"/>
      <c r="N44" s="220"/>
      <c r="O44" s="221"/>
      <c r="P44" s="221"/>
      <c r="Q44" s="339"/>
      <c r="R44" s="203"/>
      <c r="S44" s="229"/>
      <c r="T44" s="212"/>
      <c r="U44" s="225"/>
      <c r="V44" s="509"/>
      <c r="W44" s="183"/>
      <c r="X44" s="227"/>
      <c r="Y44" s="341"/>
      <c r="Z44" s="341"/>
      <c r="AA44" s="341"/>
      <c r="AB44" s="196"/>
      <c r="AC44" s="204"/>
      <c r="AD44" s="204"/>
      <c r="AE44" s="223"/>
      <c r="AF44" s="222"/>
      <c r="AG44" s="14"/>
      <c r="AH44" s="55"/>
      <c r="AP44" s="41">
        <f>SUM(AP36:AP43)</f>
        <v>0</v>
      </c>
    </row>
    <row r="45" spans="1:42" ht="12" customHeight="1" x14ac:dyDescent="0.35">
      <c r="A45" s="158">
        <f>+A43+1</f>
        <v>18</v>
      </c>
      <c r="B45" s="173"/>
      <c r="C45" s="180"/>
      <c r="D45" s="181"/>
      <c r="E45" s="181"/>
      <c r="F45" s="182"/>
      <c r="G45" s="192"/>
      <c r="H45" s="364"/>
      <c r="I45" s="248"/>
      <c r="J45" s="363"/>
      <c r="K45" s="189" t="str">
        <f>IF(ISBLANK(I45),"",IF(I45=$AL$13,$AM$13,IF(I45=$AL$14,$AM$14,IF(I45=$AL$15,$AM$15,IF(I45=$AL$16,$AM$16,IF(I45=$AL$17,$AM$17,IF(I45=$AL$18,$AM$18,IF(I45=$AL$19,$AM$19,IF(I45=$AL$20,$AM$20,IF(I45=$AL$21,$AM$21,))))))))))</f>
        <v/>
      </c>
      <c r="L45" s="188" t="str">
        <f t="shared" ref="L45" si="113">IF(OR(ISBLANK(J45),G45="x"),"",J45*K45)</f>
        <v/>
      </c>
      <c r="M45" s="186" t="str">
        <f t="shared" si="29"/>
        <v/>
      </c>
      <c r="N45" s="337"/>
      <c r="O45" s="232"/>
      <c r="P45" s="221"/>
      <c r="Q45" s="339"/>
      <c r="R45" s="202" t="str">
        <f>IF(I45=$AL$13,$AM$13,IF(OR(I45=$AL$19,I45=$AL$17),(AF45)/2,AF45))</f>
        <v/>
      </c>
      <c r="S45" s="228" t="str">
        <f t="shared" ref="S45" si="114">IF(OR(ISBLANK(B45),B45=B43),"",SUMIF(B$11:B$114,B45,R$11:R$114))</f>
        <v/>
      </c>
      <c r="T45" s="212" t="str">
        <f>IF(J45+N45+O45+P45+Q45&gt;0,+SUM(L45,R45),"")</f>
        <v/>
      </c>
      <c r="U45" s="224" t="str">
        <f>IF(OR(ISBLANK(B45),B45=B43),"",AB45+S45)</f>
        <v/>
      </c>
      <c r="V45" s="509"/>
      <c r="W45" s="183" t="str">
        <f>IF(G45="x",R45,"")</f>
        <v/>
      </c>
      <c r="X45" s="226" t="str">
        <f t="shared" ref="X45" si="115">IF(OR(ISBLANK($B45),$B45=$B43),"",SUMIFS($L$11:$L$114,$B$11:$B$114,$B45,$I$11:$I$114,$AL$13)+SUMIFS($L$11:$L$114,$B$11:$B$114,$B45,$I$11:$I$114,$AL$14)+SUMIFS($L$11:$L$114,$B$11:$B$114,$B45,$I$11:$I$114,$AL$15)+SUMIFS($L$11:$L$114,$B$11:$B$114,$B45,$I$11:$I$114,$AL$16)+SUMIFS($L$11:$L$114,$B$11:$B$114,$B45,$I$11:$I$114,$AL$17))</f>
        <v/>
      </c>
      <c r="Y45" s="340" t="str">
        <f t="shared" ref="Y45" si="116">IF(OR(ISBLANK($B45),$B45=$B43),"",SUMIFS($L$11:$L$114,$B$11:$B$114,$B45,$I$11:$I$114,$AL$18)+SUMIFS($L$11:$L$114,$B$11:$B$114,$B45,$I$11:$I$114,$AL$19))</f>
        <v/>
      </c>
      <c r="Z45" s="340" t="str">
        <f t="shared" ref="Z45" si="117">IF(OR(ISBLANK($B45),$B45=$B43),"",SUMIFS($L$11:$L$114,$B$11:$B$114,$B45,$I$11:$I$114,$AL$20)+SUMIFS($L$11:$L$114,$B$11:$B$114,$B45,$I$11:$I$114,$AL$21))</f>
        <v/>
      </c>
      <c r="AA45" s="340" t="str">
        <f t="shared" ref="AA45" si="118">IF(OR(ISBLANK($B45),$B45=$B43),"",IF(($X45)/$J45&gt;$AB$5,$AB$5*$J45,$X45))</f>
        <v/>
      </c>
      <c r="AB45" s="196" t="str">
        <f t="shared" ref="AB45" si="119">IF(OR(ISBLANK($B45),$B45=$B43),"",IF(($Y45+$AA45)/$J45&gt;$AB$6,$AB$6*$J45,$Y45+$AA45)+$Z45)</f>
        <v/>
      </c>
      <c r="AC45" s="215" t="str">
        <f>IF(G45="x","",IF(H45="","",H45))</f>
        <v/>
      </c>
      <c r="AD45" s="204">
        <f>IF(G45="X","",I45)</f>
        <v>0</v>
      </c>
      <c r="AE45" s="223">
        <f>IF(G45="X","",J45)</f>
        <v>0</v>
      </c>
      <c r="AF45" s="222" t="str">
        <f>IF(J45+N45+O45+P45+Q45&gt;0,+N45*$AN$36+O45*$AN$38+P45*$AN$40+Q45*$AN$42,"")</f>
        <v/>
      </c>
      <c r="AG45" s="14"/>
      <c r="AH45" s="75" t="s">
        <v>113</v>
      </c>
      <c r="AI45" s="78"/>
      <c r="AJ45" s="76"/>
      <c r="AK45" s="77">
        <f>+AH37*AN36+AH39*AN38+AH41*AN40+AH43*AN42</f>
        <v>0</v>
      </c>
      <c r="AL45" s="234" t="s">
        <v>57</v>
      </c>
      <c r="AM45" s="235"/>
      <c r="AN45" s="235"/>
      <c r="AO45" s="235"/>
      <c r="AP45" s="139">
        <f>+AP44-AK45</f>
        <v>0</v>
      </c>
    </row>
    <row r="46" spans="1:42" ht="12" customHeight="1" x14ac:dyDescent="0.35">
      <c r="A46" s="158"/>
      <c r="B46" s="173"/>
      <c r="C46" s="177"/>
      <c r="D46" s="178"/>
      <c r="E46" s="178"/>
      <c r="F46" s="179"/>
      <c r="G46" s="192"/>
      <c r="H46" s="365"/>
      <c r="I46" s="248"/>
      <c r="J46" s="210"/>
      <c r="K46" s="190"/>
      <c r="L46" s="185"/>
      <c r="M46" s="187"/>
      <c r="N46" s="338"/>
      <c r="O46" s="233"/>
      <c r="P46" s="221"/>
      <c r="Q46" s="339"/>
      <c r="R46" s="203"/>
      <c r="S46" s="229"/>
      <c r="T46" s="212"/>
      <c r="U46" s="225"/>
      <c r="V46" s="509"/>
      <c r="W46" s="183"/>
      <c r="X46" s="227"/>
      <c r="Y46" s="341"/>
      <c r="Z46" s="341"/>
      <c r="AA46" s="341"/>
      <c r="AB46" s="196"/>
      <c r="AC46" s="204"/>
      <c r="AD46" s="204"/>
      <c r="AE46" s="223"/>
      <c r="AF46" s="222"/>
      <c r="AG46" s="14"/>
      <c r="AH46" s="568" t="s">
        <v>111</v>
      </c>
      <c r="AI46" s="569"/>
      <c r="AJ46" s="569"/>
      <c r="AK46" s="569"/>
      <c r="AL46" s="569"/>
      <c r="AM46" s="569"/>
      <c r="AN46" s="569"/>
      <c r="AO46" s="569"/>
      <c r="AP46" s="142">
        <f>+W7</f>
        <v>0</v>
      </c>
    </row>
    <row r="47" spans="1:42" ht="12" customHeight="1" x14ac:dyDescent="0.35">
      <c r="A47" s="158">
        <f>+A45+1</f>
        <v>19</v>
      </c>
      <c r="B47" s="173"/>
      <c r="C47" s="180"/>
      <c r="D47" s="181"/>
      <c r="E47" s="181"/>
      <c r="F47" s="182"/>
      <c r="G47" s="192"/>
      <c r="H47" s="206"/>
      <c r="I47" s="248"/>
      <c r="J47" s="363"/>
      <c r="K47" s="189" t="str">
        <f>IF(ISBLANK(I47),"",IF(I47=$AL$13,$AM$13,IF(I47=$AL$14,$AM$14,IF(I47=$AL$15,$AM$15,IF(I47=$AL$16,$AM$16,IF(I47=$AL$17,$AM$17,IF(I47=$AL$18,$AM$18,IF(I47=$AL$19,$AM$19,IF(I47=$AL$20,$AM$20,IF(I47=$AL$21,$AM$21,))))))))))</f>
        <v/>
      </c>
      <c r="L47" s="188" t="str">
        <f t="shared" ref="L47" si="120">IF(OR(ISBLANK(J47),G47="x"),"",J47*K47)</f>
        <v/>
      </c>
      <c r="M47" s="186" t="str">
        <f t="shared" si="29"/>
        <v/>
      </c>
      <c r="N47" s="337"/>
      <c r="O47" s="232"/>
      <c r="P47" s="221"/>
      <c r="Q47" s="339"/>
      <c r="R47" s="202" t="str">
        <f>IF(I47=$AL$13,$AM$13,IF(OR(I47=$AL$19,I47=$AL$17),(AF47)/2,AF47))</f>
        <v/>
      </c>
      <c r="S47" s="228" t="str">
        <f t="shared" ref="S47" si="121">IF(OR(ISBLANK(B47),B47=B45),"",SUMIF(B$11:B$114,B47,R$11:R$114))</f>
        <v/>
      </c>
      <c r="T47" s="212" t="str">
        <f>IF(J47+N47+O47+P47+Q47&gt;0,+SUM(L47,R47),"")</f>
        <v/>
      </c>
      <c r="U47" s="224" t="str">
        <f>IF(OR(ISBLANK(B47),B47=B45),"",AB47+S47)</f>
        <v/>
      </c>
      <c r="V47" s="509"/>
      <c r="W47" s="183" t="str">
        <f>IF(G47="x",R47,"")</f>
        <v/>
      </c>
      <c r="X47" s="226" t="str">
        <f t="shared" ref="X47" si="122">IF(OR(ISBLANK($B47),$B47=$B45),"",SUMIFS($L$11:$L$114,$B$11:$B$114,$B47,$I$11:$I$114,$AL$13)+SUMIFS($L$11:$L$114,$B$11:$B$114,$B47,$I$11:$I$114,$AL$14)+SUMIFS($L$11:$L$114,$B$11:$B$114,$B47,$I$11:$I$114,$AL$15)+SUMIFS($L$11:$L$114,$B$11:$B$114,$B47,$I$11:$I$114,$AL$16)+SUMIFS($L$11:$L$114,$B$11:$B$114,$B47,$I$11:$I$114,$AL$17))</f>
        <v/>
      </c>
      <c r="Y47" s="340" t="str">
        <f t="shared" ref="Y47" si="123">IF(OR(ISBLANK($B47),$B47=$B45),"",SUMIFS($L$11:$L$114,$B$11:$B$114,$B47,$I$11:$I$114,$AL$18)+SUMIFS($L$11:$L$114,$B$11:$B$114,$B47,$I$11:$I$114,$AL$19))</f>
        <v/>
      </c>
      <c r="Z47" s="340" t="str">
        <f t="shared" ref="Z47" si="124">IF(OR(ISBLANK($B47),$B47=$B45),"",SUMIFS($L$11:$L$114,$B$11:$B$114,$B47,$I$11:$I$114,$AL$20)+SUMIFS($L$11:$L$114,$B$11:$B$114,$B47,$I$11:$I$114,$AL$21))</f>
        <v/>
      </c>
      <c r="AA47" s="340" t="str">
        <f t="shared" ref="AA47" si="125">IF(OR(ISBLANK($B47),$B47=$B45),"",IF(($X47)/$J47&gt;$AB$5,$AB$5*$J47,$X47))</f>
        <v/>
      </c>
      <c r="AB47" s="196" t="str">
        <f t="shared" ref="AB47" si="126">IF(OR(ISBLANK($B47),$B47=$B45),"",IF(($Y47+$AA47)/$J47&gt;$AB$6,$AB$6*$J47,$Y47+$AA47)+$Z47)</f>
        <v/>
      </c>
      <c r="AC47" s="215" t="str">
        <f>IF(G47="x","",IF(H47="","",H47))</f>
        <v/>
      </c>
      <c r="AD47" s="204">
        <f>IF(G47="X","",I47)</f>
        <v>0</v>
      </c>
      <c r="AE47" s="223">
        <f>IF(G47="X","",J47)</f>
        <v>0</v>
      </c>
      <c r="AF47" s="222" t="str">
        <f>IF(J47+N47+O47+P47+Q47&gt;0,+N47*$AN$36+O47*$AN$38+P47*$AN$40+Q47*$AN$42,"")</f>
        <v/>
      </c>
      <c r="AG47" s="14"/>
      <c r="AH47" s="570" t="s">
        <v>117</v>
      </c>
      <c r="AI47" s="571"/>
      <c r="AJ47" s="571"/>
      <c r="AK47" s="571"/>
      <c r="AL47" s="571"/>
      <c r="AM47" s="571"/>
      <c r="AN47" s="571"/>
      <c r="AO47" s="571"/>
      <c r="AP47" s="143">
        <f>+AP45-AP46</f>
        <v>0</v>
      </c>
    </row>
    <row r="48" spans="1:42" ht="12" customHeight="1" x14ac:dyDescent="0.35">
      <c r="A48" s="158"/>
      <c r="B48" s="173"/>
      <c r="C48" s="177"/>
      <c r="D48" s="178"/>
      <c r="E48" s="178"/>
      <c r="F48" s="179"/>
      <c r="G48" s="192"/>
      <c r="H48" s="206"/>
      <c r="I48" s="248"/>
      <c r="J48" s="210"/>
      <c r="K48" s="190"/>
      <c r="L48" s="185"/>
      <c r="M48" s="187"/>
      <c r="N48" s="338"/>
      <c r="O48" s="233"/>
      <c r="P48" s="221"/>
      <c r="Q48" s="339"/>
      <c r="R48" s="203"/>
      <c r="S48" s="229"/>
      <c r="T48" s="212"/>
      <c r="U48" s="225"/>
      <c r="V48" s="509"/>
      <c r="W48" s="183"/>
      <c r="X48" s="227"/>
      <c r="Y48" s="341"/>
      <c r="Z48" s="341"/>
      <c r="AA48" s="341"/>
      <c r="AB48" s="196"/>
      <c r="AC48" s="204"/>
      <c r="AD48" s="204"/>
      <c r="AE48" s="223"/>
      <c r="AF48" s="222"/>
      <c r="AG48" s="14"/>
      <c r="AH48" s="392" t="s">
        <v>114</v>
      </c>
      <c r="AI48" s="393"/>
      <c r="AJ48" s="393"/>
      <c r="AK48" s="393"/>
      <c r="AL48" s="393"/>
      <c r="AM48" s="393"/>
      <c r="AN48" s="393"/>
      <c r="AO48" s="394"/>
      <c r="AP48" s="144">
        <f>V7</f>
        <v>0</v>
      </c>
    </row>
    <row r="49" spans="1:42" ht="12" customHeight="1" x14ac:dyDescent="0.35">
      <c r="A49" s="158">
        <f>+A47+1</f>
        <v>20</v>
      </c>
      <c r="B49" s="173"/>
      <c r="C49" s="180"/>
      <c r="D49" s="181"/>
      <c r="E49" s="181"/>
      <c r="F49" s="182"/>
      <c r="G49" s="192"/>
      <c r="H49" s="364"/>
      <c r="I49" s="248"/>
      <c r="J49" s="363"/>
      <c r="K49" s="189" t="str">
        <f>IF(ISBLANK(I49),"",IF(I49=$AL$13,$AM$13,IF(I49=$AL$14,$AM$14,IF(I49=$AL$15,$AM$15,IF(I49=$AL$16,$AM$16,IF(I49=$AL$17,$AM$17,IF(I49=$AL$18,$AM$18,IF(I49=$AL$19,$AM$19,IF(I49=$AL$20,$AM$20,IF(I49=$AL$21,$AM$21,))))))))))</f>
        <v/>
      </c>
      <c r="L49" s="188" t="str">
        <f t="shared" ref="L49" si="127">IF(OR(ISBLANK(J49),G49="x"),"",J49*K49)</f>
        <v/>
      </c>
      <c r="M49" s="186" t="str">
        <f t="shared" si="29"/>
        <v/>
      </c>
      <c r="N49" s="337"/>
      <c r="O49" s="232"/>
      <c r="P49" s="221"/>
      <c r="Q49" s="339"/>
      <c r="R49" s="202" t="str">
        <f>IF(I49=$AL$13,$AM$13,IF(OR(I49=$AL$19,I49=$AL$17),(AF49)/2,AF49))</f>
        <v/>
      </c>
      <c r="S49" s="228" t="str">
        <f t="shared" ref="S49" si="128">IF(OR(ISBLANK(B49),B49=B47),"",SUMIF(B$11:B$114,B49,R$11:R$114))</f>
        <v/>
      </c>
      <c r="T49" s="212" t="str">
        <f>IF(J49+N49+O49+P49+Q49&gt;0,+SUM(L49,R49),"")</f>
        <v/>
      </c>
      <c r="U49" s="224" t="str">
        <f>IF(OR(ISBLANK(B49),B49=B47),"",AB49+S49)</f>
        <v/>
      </c>
      <c r="V49" s="509"/>
      <c r="W49" s="183" t="str">
        <f>IF(G49="x",R49,"")</f>
        <v/>
      </c>
      <c r="X49" s="226" t="str">
        <f t="shared" ref="X49" si="129">IF(OR(ISBLANK($B49),$B49=$B47),"",SUMIFS($L$11:$L$114,$B$11:$B$114,$B49,$I$11:$I$114,$AL$13)+SUMIFS($L$11:$L$114,$B$11:$B$114,$B49,$I$11:$I$114,$AL$14)+SUMIFS($L$11:$L$114,$B$11:$B$114,$B49,$I$11:$I$114,$AL$15)+SUMIFS($L$11:$L$114,$B$11:$B$114,$B49,$I$11:$I$114,$AL$16)+SUMIFS($L$11:$L$114,$B$11:$B$114,$B49,$I$11:$I$114,$AL$17))</f>
        <v/>
      </c>
      <c r="Y49" s="340" t="str">
        <f t="shared" ref="Y49" si="130">IF(OR(ISBLANK($B49),$B49=$B47),"",SUMIFS($L$11:$L$114,$B$11:$B$114,$B49,$I$11:$I$114,$AL$18)+SUMIFS($L$11:$L$114,$B$11:$B$114,$B49,$I$11:$I$114,$AL$19))</f>
        <v/>
      </c>
      <c r="Z49" s="340" t="str">
        <f t="shared" ref="Z49" si="131">IF(OR(ISBLANK($B49),$B49=$B47),"",SUMIFS($L$11:$L$114,$B$11:$B$114,$B49,$I$11:$I$114,$AL$20)+SUMIFS($L$11:$L$114,$B$11:$B$114,$B49,$I$11:$I$114,$AL$21))</f>
        <v/>
      </c>
      <c r="AA49" s="340" t="str">
        <f t="shared" ref="AA49" si="132">IF(OR(ISBLANK($B49),$B49=$B47),"",IF(($X49)/$J49&gt;$AB$5,$AB$5*$J49,$X49))</f>
        <v/>
      </c>
      <c r="AB49" s="196" t="str">
        <f t="shared" ref="AB49" si="133">IF(OR(ISBLANK($B49),$B49=$B47),"",IF(($Y49+$AA49)/$J49&gt;$AB$6,$AB$6*$J49,$Y49+$AA49)+$Z49)</f>
        <v/>
      </c>
      <c r="AC49" s="215" t="str">
        <f>IF(G49="x","",IF(H49="","",H49))</f>
        <v/>
      </c>
      <c r="AD49" s="204">
        <f>IF(G49="X","",I49)</f>
        <v>0</v>
      </c>
      <c r="AE49" s="223">
        <f>IF(G49="X","",J49)</f>
        <v>0</v>
      </c>
      <c r="AF49" s="222" t="str">
        <f>IF(J49+N49+O49+P49+Q49&gt;0,+N49*$AN$36+O49*$AN$38+P49*$AN$40+Q49*$AN$42,"")</f>
        <v/>
      </c>
      <c r="AG49" s="14"/>
      <c r="AH49" s="403" t="s">
        <v>112</v>
      </c>
      <c r="AI49" s="404"/>
      <c r="AJ49" s="404"/>
      <c r="AK49" s="404"/>
      <c r="AL49" s="404"/>
      <c r="AM49" s="404"/>
      <c r="AN49" s="404"/>
      <c r="AO49" s="404"/>
      <c r="AP49" s="422">
        <f>+AP23+AP47-AP48</f>
        <v>0</v>
      </c>
    </row>
    <row r="50" spans="1:42" ht="12" customHeight="1" thickBot="1" x14ac:dyDescent="0.4">
      <c r="A50" s="158"/>
      <c r="B50" s="173"/>
      <c r="C50" s="177"/>
      <c r="D50" s="178"/>
      <c r="E50" s="178"/>
      <c r="F50" s="179"/>
      <c r="G50" s="192"/>
      <c r="H50" s="365"/>
      <c r="I50" s="248"/>
      <c r="J50" s="210"/>
      <c r="K50" s="190"/>
      <c r="L50" s="185"/>
      <c r="M50" s="187"/>
      <c r="N50" s="338"/>
      <c r="O50" s="233"/>
      <c r="P50" s="221"/>
      <c r="Q50" s="339"/>
      <c r="R50" s="203"/>
      <c r="S50" s="229"/>
      <c r="T50" s="212"/>
      <c r="U50" s="225"/>
      <c r="V50" s="509"/>
      <c r="W50" s="183"/>
      <c r="X50" s="227"/>
      <c r="Y50" s="341"/>
      <c r="Z50" s="341"/>
      <c r="AA50" s="341"/>
      <c r="AB50" s="196"/>
      <c r="AC50" s="204"/>
      <c r="AD50" s="204"/>
      <c r="AE50" s="223"/>
      <c r="AF50" s="222"/>
      <c r="AG50" s="14"/>
      <c r="AH50" s="405"/>
      <c r="AI50" s="406"/>
      <c r="AJ50" s="406"/>
      <c r="AK50" s="406"/>
      <c r="AL50" s="406"/>
      <c r="AM50" s="406"/>
      <c r="AN50" s="406"/>
      <c r="AO50" s="406"/>
      <c r="AP50" s="423"/>
    </row>
    <row r="51" spans="1:42" ht="12" customHeight="1" thickTop="1" x14ac:dyDescent="0.35">
      <c r="A51" s="158">
        <f>+A49+1</f>
        <v>21</v>
      </c>
      <c r="B51" s="173"/>
      <c r="C51" s="180"/>
      <c r="D51" s="181"/>
      <c r="E51" s="181"/>
      <c r="F51" s="182"/>
      <c r="G51" s="192"/>
      <c r="H51" s="364"/>
      <c r="I51" s="248"/>
      <c r="J51" s="363"/>
      <c r="K51" s="189" t="str">
        <f>IF(ISBLANK(I51),"",IF(I51=$AL$13,$AM$13,IF(I51=$AL$14,$AM$14,IF(I51=$AL$15,$AM$15,IF(I51=$AL$16,$AM$16,IF(I51=$AL$17,$AM$17,IF(I51=$AL$18,$AM$18,IF(I51=$AL$19,$AM$19,IF(I51=$AL$20,$AM$20,IF(I51=$AL$21,$AM$21,))))))))))</f>
        <v/>
      </c>
      <c r="L51" s="188" t="str">
        <f t="shared" ref="L51" si="134">IF(OR(ISBLANK(J51),G51="x"),"",J51*K51)</f>
        <v/>
      </c>
      <c r="M51" s="186" t="str">
        <f t="shared" si="29"/>
        <v/>
      </c>
      <c r="N51" s="337"/>
      <c r="O51" s="232"/>
      <c r="P51" s="221"/>
      <c r="Q51" s="339"/>
      <c r="R51" s="202" t="str">
        <f>IF(I51=$AL$13,$AM$13,IF(OR(I51=$AL$19,I51=$AL$17),(AF51)/2,AF51))</f>
        <v/>
      </c>
      <c r="S51" s="228" t="str">
        <f t="shared" ref="S51" si="135">IF(OR(ISBLANK(B51),B51=B49),"",SUMIF(B$11:B$114,B51,R$11:R$114))</f>
        <v/>
      </c>
      <c r="T51" s="212" t="str">
        <f>IF(J51+N51+O51+P51+Q51&gt;0,+SUM(L51,R51),"")</f>
        <v/>
      </c>
      <c r="U51" s="224" t="str">
        <f>IF(OR(ISBLANK(B51),B51=B49),"",AB51+S51)</f>
        <v/>
      </c>
      <c r="V51" s="509"/>
      <c r="W51" s="183" t="str">
        <f>IF(G51="x",R51,"")</f>
        <v/>
      </c>
      <c r="X51" s="226" t="str">
        <f t="shared" ref="X51" si="136">IF(OR(ISBLANK($B51),$B51=$B49),"",SUMIFS($L$11:$L$114,$B$11:$B$114,$B51,$I$11:$I$114,$AL$13)+SUMIFS($L$11:$L$114,$B$11:$B$114,$B51,$I$11:$I$114,$AL$14)+SUMIFS($L$11:$L$114,$B$11:$B$114,$B51,$I$11:$I$114,$AL$15)+SUMIFS($L$11:$L$114,$B$11:$B$114,$B51,$I$11:$I$114,$AL$16)+SUMIFS($L$11:$L$114,$B$11:$B$114,$B51,$I$11:$I$114,$AL$17))</f>
        <v/>
      </c>
      <c r="Y51" s="340" t="str">
        <f t="shared" ref="Y51" si="137">IF(OR(ISBLANK($B51),$B51=$B49),"",SUMIFS($L$11:$L$114,$B$11:$B$114,$B51,$I$11:$I$114,$AL$18)+SUMIFS($L$11:$L$114,$B$11:$B$114,$B51,$I$11:$I$114,$AL$19))</f>
        <v/>
      </c>
      <c r="Z51" s="340" t="str">
        <f t="shared" ref="Z51" si="138">IF(OR(ISBLANK($B51),$B51=$B49),"",SUMIFS($L$11:$L$114,$B$11:$B$114,$B51,$I$11:$I$114,$AL$20)+SUMIFS($L$11:$L$114,$B$11:$B$114,$B51,$I$11:$I$114,$AL$21))</f>
        <v/>
      </c>
      <c r="AA51" s="340" t="str">
        <f t="shared" ref="AA51" si="139">IF(OR(ISBLANK($B51),$B51=$B49),"",IF(($X51)/$J51&gt;$AB$5,$AB$5*$J51,$X51))</f>
        <v/>
      </c>
      <c r="AB51" s="196" t="str">
        <f t="shared" ref="AB51" si="140">IF(OR(ISBLANK($B51),$B51=$B49),"",IF(($Y51+$AA51)/$J51&gt;$AB$6,$AB$6*$J51,$Y51+$AA51)+$Z51)</f>
        <v/>
      </c>
      <c r="AC51" s="215" t="str">
        <f>IF(G51="x","",IF(H51="","",H51))</f>
        <v/>
      </c>
      <c r="AD51" s="204">
        <f>IF(G51="X","",I51)</f>
        <v>0</v>
      </c>
      <c r="AE51" s="223">
        <f>IF(G51="X","",J51)</f>
        <v>0</v>
      </c>
      <c r="AF51" s="222" t="str">
        <f>IF(J51+N51+O51+P51+Q51&gt;0,+N51*$AN$36+O51*$AN$38+P51*$AN$40+Q51*$AN$42,"")</f>
        <v/>
      </c>
      <c r="AG51" s="14"/>
      <c r="AH51" s="10" t="s">
        <v>22</v>
      </c>
      <c r="AI51" s="11"/>
      <c r="AJ51" s="11"/>
      <c r="AK51" s="11"/>
      <c r="AL51" s="11"/>
      <c r="AM51" s="11"/>
      <c r="AN51" s="11"/>
      <c r="AO51" s="11"/>
      <c r="AP51" s="12"/>
    </row>
    <row r="52" spans="1:42" ht="12" customHeight="1" thickBot="1" x14ac:dyDescent="0.4">
      <c r="A52" s="158"/>
      <c r="B52" s="173"/>
      <c r="C52" s="177"/>
      <c r="D52" s="178"/>
      <c r="E52" s="178"/>
      <c r="F52" s="179"/>
      <c r="G52" s="192"/>
      <c r="H52" s="365"/>
      <c r="I52" s="248"/>
      <c r="J52" s="210"/>
      <c r="K52" s="190"/>
      <c r="L52" s="185"/>
      <c r="M52" s="187"/>
      <c r="N52" s="338"/>
      <c r="O52" s="233"/>
      <c r="P52" s="221"/>
      <c r="Q52" s="339"/>
      <c r="R52" s="203"/>
      <c r="S52" s="229"/>
      <c r="T52" s="212"/>
      <c r="U52" s="225"/>
      <c r="V52" s="509"/>
      <c r="W52" s="183"/>
      <c r="X52" s="227"/>
      <c r="Y52" s="341"/>
      <c r="Z52" s="341"/>
      <c r="AA52" s="341"/>
      <c r="AB52" s="196"/>
      <c r="AC52" s="204"/>
      <c r="AD52" s="204"/>
      <c r="AE52" s="223"/>
      <c r="AF52" s="222"/>
      <c r="AG52" s="14"/>
      <c r="AH52" s="378" t="s">
        <v>62</v>
      </c>
      <c r="AI52" s="379"/>
      <c r="AJ52" s="379"/>
      <c r="AK52" s="379"/>
      <c r="AL52" s="379"/>
      <c r="AM52" s="379"/>
      <c r="AN52" s="379"/>
      <c r="AO52" s="379"/>
      <c r="AP52" s="2" t="s">
        <v>23</v>
      </c>
    </row>
    <row r="53" spans="1:42" ht="12" customHeight="1" thickTop="1" x14ac:dyDescent="0.35">
      <c r="A53" s="158">
        <f>+A51+1</f>
        <v>22</v>
      </c>
      <c r="B53" s="374"/>
      <c r="C53" s="180"/>
      <c r="D53" s="181"/>
      <c r="E53" s="181"/>
      <c r="F53" s="182"/>
      <c r="G53" s="192"/>
      <c r="H53" s="364"/>
      <c r="I53" s="211"/>
      <c r="J53" s="363"/>
      <c r="K53" s="189" t="str">
        <f>IF(ISBLANK(I53),"",IF(I53=$AL$13,$AM$13,IF(I53=$AL$14,$AM$14,IF(I53=$AL$15,$AM$15,IF(I53=$AL$16,$AM$16,IF(I53=$AL$17,$AM$17,IF(I53=$AL$18,$AM$18,IF(I53=$AL$19,$AM$19,IF(I53=$AL$20,$AM$20,IF(I53=$AL$21,$AM$21,))))))))))</f>
        <v/>
      </c>
      <c r="L53" s="188" t="str">
        <f t="shared" ref="L53" si="141">IF(OR(ISBLANK(J53),G53="x"),"",J53*K53)</f>
        <v/>
      </c>
      <c r="M53" s="186" t="str">
        <f t="shared" si="29"/>
        <v/>
      </c>
      <c r="N53" s="337"/>
      <c r="O53" s="232"/>
      <c r="P53" s="221"/>
      <c r="Q53" s="339"/>
      <c r="R53" s="202" t="str">
        <f>IF(I53=$AL$13,$AM$13,IF(OR(I53=$AL$19,I53=$AL$17),(AF53)/2,AF53))</f>
        <v/>
      </c>
      <c r="S53" s="228" t="str">
        <f t="shared" ref="S53" si="142">IF(OR(ISBLANK(B53),B53=B51),"",SUMIF(B$11:B$114,B53,R$11:R$114))</f>
        <v/>
      </c>
      <c r="T53" s="212" t="str">
        <f>IF(J53+N53+O53+P53+Q53&gt;0,+SUM(L53,R53),"")</f>
        <v/>
      </c>
      <c r="U53" s="224" t="str">
        <f>IF(OR(ISBLANK(B53),B53=B51),"",AB53+S53)</f>
        <v/>
      </c>
      <c r="V53" s="509"/>
      <c r="W53" s="183" t="str">
        <f>IF(G53="x",R53,"")</f>
        <v/>
      </c>
      <c r="X53" s="226" t="str">
        <f t="shared" ref="X53" si="143">IF(OR(ISBLANK($B53),$B53=$B51),"",SUMIFS($L$11:$L$114,$B$11:$B$114,$B53,$I$11:$I$114,$AL$13)+SUMIFS($L$11:$L$114,$B$11:$B$114,$B53,$I$11:$I$114,$AL$14)+SUMIFS($L$11:$L$114,$B$11:$B$114,$B53,$I$11:$I$114,$AL$15)+SUMIFS($L$11:$L$114,$B$11:$B$114,$B53,$I$11:$I$114,$AL$16)+SUMIFS($L$11:$L$114,$B$11:$B$114,$B53,$I$11:$I$114,$AL$17))</f>
        <v/>
      </c>
      <c r="Y53" s="340" t="str">
        <f t="shared" ref="Y53" si="144">IF(OR(ISBLANK($B53),$B53=$B51),"",SUMIFS($L$11:$L$114,$B$11:$B$114,$B53,$I$11:$I$114,$AL$18)+SUMIFS($L$11:$L$114,$B$11:$B$114,$B53,$I$11:$I$114,$AL$19))</f>
        <v/>
      </c>
      <c r="Z53" s="340" t="str">
        <f t="shared" ref="Z53" si="145">IF(OR(ISBLANK($B53),$B53=$B51),"",SUMIFS($L$11:$L$114,$B$11:$B$114,$B53,$I$11:$I$114,$AL$20)+SUMIFS($L$11:$L$114,$B$11:$B$114,$B53,$I$11:$I$114,$AL$21))</f>
        <v/>
      </c>
      <c r="AA53" s="340" t="str">
        <f t="shared" ref="AA53" si="146">IF(OR(ISBLANK($B53),$B53=$B51),"",IF(($X53)/$J53&gt;$AB$5,$AB$5*$J53,$X53))</f>
        <v/>
      </c>
      <c r="AB53" s="196" t="str">
        <f t="shared" ref="AB53" si="147">IF(OR(ISBLANK($B53),$B53=$B51),"",IF(($Y53+$AA53)/$J53&gt;$AB$6,$AB$6*$J53,$Y53+$AA53)+$Z53)</f>
        <v/>
      </c>
      <c r="AC53" s="215" t="str">
        <f>IF(G53="x","",IF(H53="","",H53))</f>
        <v/>
      </c>
      <c r="AD53" s="204">
        <f>IF(G53="X","",I53)</f>
        <v>0</v>
      </c>
      <c r="AE53" s="223">
        <f>IF(G53="X","",J53)</f>
        <v>0</v>
      </c>
      <c r="AF53" s="222" t="str">
        <f>IF(J53+N53+O53+P53+Q53&gt;0,+N53*$AN$36+O53*$AN$38+P53*$AN$40+Q53*$AN$42,"")</f>
        <v/>
      </c>
      <c r="AG53" s="14"/>
      <c r="AH53" s="162"/>
      <c r="AI53" s="163"/>
      <c r="AJ53" s="163"/>
      <c r="AK53" s="163"/>
      <c r="AL53" s="163"/>
      <c r="AM53" s="163"/>
      <c r="AN53" s="163"/>
      <c r="AO53" s="163"/>
      <c r="AP53" s="395"/>
    </row>
    <row r="54" spans="1:42" ht="12" customHeight="1" x14ac:dyDescent="0.35">
      <c r="A54" s="158"/>
      <c r="B54" s="375"/>
      <c r="C54" s="177"/>
      <c r="D54" s="178"/>
      <c r="E54" s="178"/>
      <c r="F54" s="179"/>
      <c r="G54" s="192"/>
      <c r="H54" s="365"/>
      <c r="I54" s="208"/>
      <c r="J54" s="210"/>
      <c r="K54" s="190"/>
      <c r="L54" s="185"/>
      <c r="M54" s="187"/>
      <c r="N54" s="338"/>
      <c r="O54" s="233"/>
      <c r="P54" s="221"/>
      <c r="Q54" s="339"/>
      <c r="R54" s="203"/>
      <c r="S54" s="229"/>
      <c r="T54" s="212"/>
      <c r="U54" s="225"/>
      <c r="V54" s="509"/>
      <c r="W54" s="183"/>
      <c r="X54" s="227"/>
      <c r="Y54" s="341"/>
      <c r="Z54" s="341"/>
      <c r="AA54" s="341"/>
      <c r="AB54" s="196"/>
      <c r="AC54" s="204"/>
      <c r="AD54" s="204"/>
      <c r="AE54" s="223"/>
      <c r="AF54" s="222"/>
      <c r="AG54" s="14"/>
      <c r="AH54" s="165"/>
      <c r="AI54" s="166"/>
      <c r="AJ54" s="166"/>
      <c r="AK54" s="166"/>
      <c r="AL54" s="166"/>
      <c r="AM54" s="166"/>
      <c r="AN54" s="166"/>
      <c r="AO54" s="166"/>
      <c r="AP54" s="396"/>
    </row>
    <row r="55" spans="1:42" ht="12" customHeight="1" x14ac:dyDescent="0.35">
      <c r="A55" s="158">
        <f>+A53+1</f>
        <v>23</v>
      </c>
      <c r="B55" s="374"/>
      <c r="C55" s="180"/>
      <c r="D55" s="181"/>
      <c r="E55" s="181"/>
      <c r="F55" s="182"/>
      <c r="G55" s="192"/>
      <c r="H55" s="364"/>
      <c r="I55" s="211"/>
      <c r="J55" s="363"/>
      <c r="K55" s="189" t="str">
        <f>IF(ISBLANK(I55),"",IF(I55=$AL$13,$AM$13,IF(I55=$AL$14,$AM$14,IF(I55=$AL$15,$AM$15,IF(I55=$AL$16,$AM$16,IF(I55=$AL$17,$AM$17,IF(I55=$AL$18,$AM$18,IF(I55=$AL$19,$AM$19,IF(I55=$AL$20,$AM$20,IF(I55=$AL$21,$AM$21,))))))))))</f>
        <v/>
      </c>
      <c r="L55" s="188" t="str">
        <f t="shared" ref="L55" si="148">IF(OR(ISBLANK(J55),G55="x"),"",J55*K55)</f>
        <v/>
      </c>
      <c r="M55" s="186" t="str">
        <f t="shared" si="29"/>
        <v/>
      </c>
      <c r="N55" s="337"/>
      <c r="O55" s="232"/>
      <c r="P55" s="221"/>
      <c r="Q55" s="339"/>
      <c r="R55" s="202" t="str">
        <f>IF(I55=$AL$13,$AM$13,IF(OR(I55=$AL$19,I55=$AL$17),(AF55)/2,AF55))</f>
        <v/>
      </c>
      <c r="S55" s="228" t="str">
        <f t="shared" ref="S55" si="149">IF(OR(ISBLANK(B55),B55=B53),"",SUMIF(B$11:B$114,B55,R$11:R$114))</f>
        <v/>
      </c>
      <c r="T55" s="212" t="str">
        <f>IF(J55+N55+O55+P55+Q55&gt;0,+SUM(L55,R55),"")</f>
        <v/>
      </c>
      <c r="U55" s="224" t="str">
        <f>IF(OR(ISBLANK(B55),B55=B53),"",AB55+S55)</f>
        <v/>
      </c>
      <c r="V55" s="509"/>
      <c r="W55" s="183" t="str">
        <f>IF(G55="x",R55,"")</f>
        <v/>
      </c>
      <c r="X55" s="226" t="str">
        <f t="shared" ref="X55" si="150">IF(OR(ISBLANK($B55),$B55=$B53),"",SUMIFS($L$11:$L$114,$B$11:$B$114,$B55,$I$11:$I$114,$AL$13)+SUMIFS($L$11:$L$114,$B$11:$B$114,$B55,$I$11:$I$114,$AL$14)+SUMIFS($L$11:$L$114,$B$11:$B$114,$B55,$I$11:$I$114,$AL$15)+SUMIFS($L$11:$L$114,$B$11:$B$114,$B55,$I$11:$I$114,$AL$16)+SUMIFS($L$11:$L$114,$B$11:$B$114,$B55,$I$11:$I$114,$AL$17))</f>
        <v/>
      </c>
      <c r="Y55" s="340" t="str">
        <f t="shared" ref="Y55" si="151">IF(OR(ISBLANK($B55),$B55=$B53),"",SUMIFS($L$11:$L$114,$B$11:$B$114,$B55,$I$11:$I$114,$AL$18)+SUMIFS($L$11:$L$114,$B$11:$B$114,$B55,$I$11:$I$114,$AL$19))</f>
        <v/>
      </c>
      <c r="Z55" s="340" t="str">
        <f t="shared" ref="Z55" si="152">IF(OR(ISBLANK($B55),$B55=$B53),"",SUMIFS($L$11:$L$114,$B$11:$B$114,$B55,$I$11:$I$114,$AL$20)+SUMIFS($L$11:$L$114,$B$11:$B$114,$B55,$I$11:$I$114,$AL$21))</f>
        <v/>
      </c>
      <c r="AA55" s="340" t="str">
        <f t="shared" ref="AA55" si="153">IF(OR(ISBLANK($B55),$B55=$B53),"",IF(($X55)/$J55&gt;$AB$5,$AB$5*$J55,$X55))</f>
        <v/>
      </c>
      <c r="AB55" s="196" t="str">
        <f t="shared" ref="AB55" si="154">IF(OR(ISBLANK($B55),$B55=$B53),"",IF(($Y55+$AA55)/$J55&gt;$AB$6,$AB$6*$J55,$Y55+$AA55)+$Z55)</f>
        <v/>
      </c>
      <c r="AC55" s="215" t="str">
        <f>IF(G55="x","",IF(H55="","",H55))</f>
        <v/>
      </c>
      <c r="AD55" s="204">
        <f>IF(G55="X","",I55)</f>
        <v>0</v>
      </c>
      <c r="AE55" s="223">
        <f>IF(G55="X","",J55)</f>
        <v>0</v>
      </c>
      <c r="AF55" s="222" t="str">
        <f>IF(J55+N55+O55+P55+Q55&gt;0,+N55*$AN$36+O55*$AN$38+P55*$AN$40+Q55*$AN$42,"")</f>
        <v/>
      </c>
      <c r="AG55" s="14"/>
      <c r="AH55" s="168"/>
      <c r="AI55" s="166"/>
      <c r="AJ55" s="166"/>
      <c r="AK55" s="166"/>
      <c r="AL55" s="166"/>
      <c r="AM55" s="166"/>
      <c r="AN55" s="166"/>
      <c r="AO55" s="166"/>
      <c r="AP55" s="396"/>
    </row>
    <row r="56" spans="1:42" ht="12" customHeight="1" x14ac:dyDescent="0.35">
      <c r="A56" s="158"/>
      <c r="B56" s="375"/>
      <c r="C56" s="177"/>
      <c r="D56" s="178"/>
      <c r="E56" s="178"/>
      <c r="F56" s="179"/>
      <c r="G56" s="192"/>
      <c r="H56" s="365"/>
      <c r="I56" s="208"/>
      <c r="J56" s="210"/>
      <c r="K56" s="190"/>
      <c r="L56" s="185"/>
      <c r="M56" s="187"/>
      <c r="N56" s="338"/>
      <c r="O56" s="233"/>
      <c r="P56" s="221"/>
      <c r="Q56" s="339"/>
      <c r="R56" s="203"/>
      <c r="S56" s="229"/>
      <c r="T56" s="212"/>
      <c r="U56" s="225"/>
      <c r="V56" s="509"/>
      <c r="W56" s="183"/>
      <c r="X56" s="227"/>
      <c r="Y56" s="341"/>
      <c r="Z56" s="341"/>
      <c r="AA56" s="341"/>
      <c r="AB56" s="196"/>
      <c r="AC56" s="204"/>
      <c r="AD56" s="204"/>
      <c r="AE56" s="223"/>
      <c r="AF56" s="222"/>
      <c r="AG56" s="14"/>
      <c r="AH56" s="165"/>
      <c r="AI56" s="166"/>
      <c r="AJ56" s="166"/>
      <c r="AK56" s="166"/>
      <c r="AL56" s="166"/>
      <c r="AM56" s="166"/>
      <c r="AN56" s="166"/>
      <c r="AO56" s="166"/>
      <c r="AP56" s="396"/>
    </row>
    <row r="57" spans="1:42" ht="12" customHeight="1" x14ac:dyDescent="0.35">
      <c r="A57" s="158">
        <f>+A55+1</f>
        <v>24</v>
      </c>
      <c r="B57" s="374"/>
      <c r="C57" s="180"/>
      <c r="D57" s="181"/>
      <c r="E57" s="181"/>
      <c r="F57" s="182"/>
      <c r="G57" s="192"/>
      <c r="H57" s="364"/>
      <c r="I57" s="211"/>
      <c r="J57" s="363"/>
      <c r="K57" s="189" t="str">
        <f>IF(ISBLANK(I57),"",IF(I57=$AL$13,$AM$13,IF(I57=$AL$14,$AM$14,IF(I57=$AL$15,$AM$15,IF(I57=$AL$16,$AM$16,IF(I57=$AL$17,$AM$17,IF(I57=$AL$18,$AM$18,IF(I57=$AL$19,$AM$19,IF(I57=$AL$20,$AM$20,IF(I57=$AL$21,$AM$21,))))))))))</f>
        <v/>
      </c>
      <c r="L57" s="188" t="str">
        <f t="shared" ref="L57" si="155">IF(OR(ISBLANK(J57),G57="x"),"",J57*K57)</f>
        <v/>
      </c>
      <c r="M57" s="186" t="str">
        <f t="shared" si="29"/>
        <v/>
      </c>
      <c r="N57" s="337"/>
      <c r="O57" s="232"/>
      <c r="P57" s="221"/>
      <c r="Q57" s="339"/>
      <c r="R57" s="202" t="str">
        <f>IF(I57=$AL$13,$AM$13,IF(OR(I57=$AL$19,I57=$AL$17),(AF57)/2,AF57))</f>
        <v/>
      </c>
      <c r="S57" s="228" t="str">
        <f t="shared" ref="S57" si="156">IF(OR(ISBLANK(B57),B57=B55),"",SUMIF(B$11:B$114,B57,R$11:R$114))</f>
        <v/>
      </c>
      <c r="T57" s="212" t="str">
        <f>IF(J57+N57+O57+P57+Q57&gt;0,+SUM(L57,R57),"")</f>
        <v/>
      </c>
      <c r="U57" s="224" t="str">
        <f>IF(OR(ISBLANK(B57),B57=B55),"",AB57+S57)</f>
        <v/>
      </c>
      <c r="V57" s="509"/>
      <c r="W57" s="183" t="str">
        <f>IF(G57="x",R57,"")</f>
        <v/>
      </c>
      <c r="X57" s="226" t="str">
        <f t="shared" ref="X57" si="157">IF(OR(ISBLANK($B57),$B57=$B55),"",SUMIFS($L$11:$L$114,$B$11:$B$114,$B57,$I$11:$I$114,$AL$13)+SUMIFS($L$11:$L$114,$B$11:$B$114,$B57,$I$11:$I$114,$AL$14)+SUMIFS($L$11:$L$114,$B$11:$B$114,$B57,$I$11:$I$114,$AL$15)+SUMIFS($L$11:$L$114,$B$11:$B$114,$B57,$I$11:$I$114,$AL$16)+SUMIFS($L$11:$L$114,$B$11:$B$114,$B57,$I$11:$I$114,$AL$17))</f>
        <v/>
      </c>
      <c r="Y57" s="340" t="str">
        <f t="shared" ref="Y57" si="158">IF(OR(ISBLANK($B57),$B57=$B55),"",SUMIFS($L$11:$L$114,$B$11:$B$114,$B57,$I$11:$I$114,$AL$18)+SUMIFS($L$11:$L$114,$B$11:$B$114,$B57,$I$11:$I$114,$AL$19))</f>
        <v/>
      </c>
      <c r="Z57" s="340" t="str">
        <f t="shared" ref="Z57" si="159">IF(OR(ISBLANK($B57),$B57=$B55),"",SUMIFS($L$11:$L$114,$B$11:$B$114,$B57,$I$11:$I$114,$AL$20)+SUMIFS($L$11:$L$114,$B$11:$B$114,$B57,$I$11:$I$114,$AL$21))</f>
        <v/>
      </c>
      <c r="AA57" s="340" t="str">
        <f t="shared" ref="AA57" si="160">IF(OR(ISBLANK($B57),$B57=$B55),"",IF(($X57)/$J57&gt;$AB$5,$AB$5*$J57,$X57))</f>
        <v/>
      </c>
      <c r="AB57" s="196" t="str">
        <f t="shared" ref="AB57" si="161">IF(OR(ISBLANK($B57),$B57=$B55),"",IF(($Y57+$AA57)/$J57&gt;$AB$6,$AB$6*$J57,$Y57+$AA57)+$Z57)</f>
        <v/>
      </c>
      <c r="AC57" s="215" t="str">
        <f>IF(G57="x","",IF(H57="","",H57))</f>
        <v/>
      </c>
      <c r="AD57" s="204">
        <f>IF(G57="X","",I57)</f>
        <v>0</v>
      </c>
      <c r="AE57" s="223">
        <f>IF(G57="X","",J57)</f>
        <v>0</v>
      </c>
      <c r="AF57" s="222" t="str">
        <f>IF(J57+N57+O57+P57+Q57&gt;0,+N57*$AN$36+O57*$AN$38+P57*$AN$40+Q57*$AN$42,"")</f>
        <v/>
      </c>
      <c r="AG57" s="14"/>
      <c r="AH57" s="168"/>
      <c r="AI57" s="166"/>
      <c r="AJ57" s="166"/>
      <c r="AK57" s="166"/>
      <c r="AL57" s="166"/>
      <c r="AM57" s="166"/>
      <c r="AN57" s="166"/>
      <c r="AO57" s="166"/>
      <c r="AP57" s="396"/>
    </row>
    <row r="58" spans="1:42" ht="12" customHeight="1" x14ac:dyDescent="0.35">
      <c r="A58" s="158"/>
      <c r="B58" s="375"/>
      <c r="C58" s="177"/>
      <c r="D58" s="178"/>
      <c r="E58" s="178"/>
      <c r="F58" s="179"/>
      <c r="G58" s="192"/>
      <c r="H58" s="365"/>
      <c r="I58" s="208"/>
      <c r="J58" s="210"/>
      <c r="K58" s="190"/>
      <c r="L58" s="185"/>
      <c r="M58" s="187"/>
      <c r="N58" s="338"/>
      <c r="O58" s="233"/>
      <c r="P58" s="221"/>
      <c r="Q58" s="339"/>
      <c r="R58" s="203"/>
      <c r="S58" s="229"/>
      <c r="T58" s="212"/>
      <c r="U58" s="225"/>
      <c r="V58" s="509"/>
      <c r="W58" s="183"/>
      <c r="X58" s="227"/>
      <c r="Y58" s="341"/>
      <c r="Z58" s="341"/>
      <c r="AA58" s="341"/>
      <c r="AB58" s="196"/>
      <c r="AC58" s="204"/>
      <c r="AD58" s="204"/>
      <c r="AE58" s="223"/>
      <c r="AF58" s="222"/>
      <c r="AG58" s="14"/>
      <c r="AH58" s="165"/>
      <c r="AI58" s="166"/>
      <c r="AJ58" s="166"/>
      <c r="AK58" s="166"/>
      <c r="AL58" s="166"/>
      <c r="AM58" s="166"/>
      <c r="AN58" s="166"/>
      <c r="AO58" s="166"/>
      <c r="AP58" s="396"/>
    </row>
    <row r="59" spans="1:42" ht="12" customHeight="1" x14ac:dyDescent="0.35">
      <c r="A59" s="158">
        <f>+A57+1</f>
        <v>25</v>
      </c>
      <c r="B59" s="374"/>
      <c r="C59" s="180"/>
      <c r="D59" s="181"/>
      <c r="E59" s="181"/>
      <c r="F59" s="182"/>
      <c r="G59" s="192"/>
      <c r="H59" s="364"/>
      <c r="I59" s="211"/>
      <c r="J59" s="363"/>
      <c r="K59" s="189" t="str">
        <f>IF(ISBLANK(I59),"",IF(I59=$AL$13,$AM$13,IF(I59=$AL$14,$AM$14,IF(I59=$AL$15,$AM$15,IF(I59=$AL$16,$AM$16,IF(I59=$AL$17,$AM$17,IF(I59=$AL$18,$AM$18,IF(I59=$AL$19,$AM$19,IF(I59=$AL$20,$AM$20,IF(I59=$AL$21,$AM$21,))))))))))</f>
        <v/>
      </c>
      <c r="L59" s="188" t="str">
        <f t="shared" ref="L59" si="162">IF(OR(ISBLANK(J59),G59="x"),"",J59*K59)</f>
        <v/>
      </c>
      <c r="M59" s="186" t="str">
        <f t="shared" si="29"/>
        <v/>
      </c>
      <c r="N59" s="337"/>
      <c r="O59" s="232"/>
      <c r="P59" s="221"/>
      <c r="Q59" s="339"/>
      <c r="R59" s="202" t="str">
        <f>IF(I59=$AL$13,$AM$13,IF(OR(I59=$AL$19,I59=$AL$17),(AF59)/2,AF59))</f>
        <v/>
      </c>
      <c r="S59" s="228" t="str">
        <f t="shared" ref="S59" si="163">IF(OR(ISBLANK(B59),B59=B57),"",SUMIF(B$11:B$114,B59,R$11:R$114))</f>
        <v/>
      </c>
      <c r="T59" s="212" t="str">
        <f>IF(J59+N59+O59+P59+Q59&gt;0,+SUM(L59,R59),"")</f>
        <v/>
      </c>
      <c r="U59" s="224" t="str">
        <f>IF(OR(ISBLANK(B59),B59=B57),"",AB59+S59)</f>
        <v/>
      </c>
      <c r="V59" s="509"/>
      <c r="W59" s="183" t="str">
        <f>IF(G59="x",R59,"")</f>
        <v/>
      </c>
      <c r="X59" s="226" t="str">
        <f t="shared" ref="X59" si="164">IF(OR(ISBLANK($B59),$B59=$B57),"",SUMIFS($L$11:$L$114,$B$11:$B$114,$B59,$I$11:$I$114,$AL$13)+SUMIFS($L$11:$L$114,$B$11:$B$114,$B59,$I$11:$I$114,$AL$14)+SUMIFS($L$11:$L$114,$B$11:$B$114,$B59,$I$11:$I$114,$AL$15)+SUMIFS($L$11:$L$114,$B$11:$B$114,$B59,$I$11:$I$114,$AL$16)+SUMIFS($L$11:$L$114,$B$11:$B$114,$B59,$I$11:$I$114,$AL$17))</f>
        <v/>
      </c>
      <c r="Y59" s="340" t="str">
        <f t="shared" ref="Y59" si="165">IF(OR(ISBLANK($B59),$B59=$B57),"",SUMIFS($L$11:$L$114,$B$11:$B$114,$B59,$I$11:$I$114,$AL$18)+SUMIFS($L$11:$L$114,$B$11:$B$114,$B59,$I$11:$I$114,$AL$19))</f>
        <v/>
      </c>
      <c r="Z59" s="340" t="str">
        <f t="shared" ref="Z59" si="166">IF(OR(ISBLANK($B59),$B59=$B57),"",SUMIFS($L$11:$L$114,$B$11:$B$114,$B59,$I$11:$I$114,$AL$20)+SUMIFS($L$11:$L$114,$B$11:$B$114,$B59,$I$11:$I$114,$AL$21))</f>
        <v/>
      </c>
      <c r="AA59" s="340" t="str">
        <f t="shared" ref="AA59" si="167">IF(OR(ISBLANK($B59),$B59=$B57),"",IF(($X59)/$J59&gt;$AB$5,$AB$5*$J59,$X59))</f>
        <v/>
      </c>
      <c r="AB59" s="196" t="str">
        <f t="shared" ref="AB59" si="168">IF(OR(ISBLANK($B59),$B59=$B57),"",IF(($Y59+$AA59)/$J59&gt;$AB$6,$AB$6*$J59,$Y59+$AA59)+$Z59)</f>
        <v/>
      </c>
      <c r="AC59" s="215" t="str">
        <f>IF(G59="x","",IF(H59="","",H59))</f>
        <v/>
      </c>
      <c r="AD59" s="204">
        <f>IF(G59="X","",I59)</f>
        <v>0</v>
      </c>
      <c r="AE59" s="223">
        <f>IF(G59="X","",J59)</f>
        <v>0</v>
      </c>
      <c r="AF59" s="222" t="str">
        <f>IF(J59+N59+O59+P59+Q59&gt;0,+N59*$AN$36+O59*$AN$38+P59*$AN$40+Q59*$AN$42,"")</f>
        <v/>
      </c>
      <c r="AG59" s="14"/>
      <c r="AH59" s="168"/>
      <c r="AI59" s="166"/>
      <c r="AJ59" s="166"/>
      <c r="AK59" s="166"/>
      <c r="AL59" s="166"/>
      <c r="AM59" s="166"/>
      <c r="AN59" s="166"/>
      <c r="AO59" s="166"/>
      <c r="AP59" s="396"/>
    </row>
    <row r="60" spans="1:42" ht="12" customHeight="1" x14ac:dyDescent="0.35">
      <c r="A60" s="158"/>
      <c r="B60" s="375"/>
      <c r="C60" s="177"/>
      <c r="D60" s="178"/>
      <c r="E60" s="178"/>
      <c r="F60" s="179"/>
      <c r="G60" s="192"/>
      <c r="H60" s="365"/>
      <c r="I60" s="208"/>
      <c r="J60" s="210"/>
      <c r="K60" s="190"/>
      <c r="L60" s="185"/>
      <c r="M60" s="187"/>
      <c r="N60" s="338"/>
      <c r="O60" s="233"/>
      <c r="P60" s="221"/>
      <c r="Q60" s="339"/>
      <c r="R60" s="203"/>
      <c r="S60" s="229"/>
      <c r="T60" s="212"/>
      <c r="U60" s="225"/>
      <c r="V60" s="509"/>
      <c r="W60" s="183"/>
      <c r="X60" s="227"/>
      <c r="Y60" s="341"/>
      <c r="Z60" s="341"/>
      <c r="AA60" s="341"/>
      <c r="AB60" s="196"/>
      <c r="AC60" s="204"/>
      <c r="AD60" s="204"/>
      <c r="AE60" s="223"/>
      <c r="AF60" s="222"/>
      <c r="AG60" s="14"/>
      <c r="AH60" s="165"/>
      <c r="AI60" s="166"/>
      <c r="AJ60" s="166"/>
      <c r="AK60" s="166"/>
      <c r="AL60" s="166"/>
      <c r="AM60" s="166"/>
      <c r="AN60" s="166"/>
      <c r="AO60" s="166"/>
      <c r="AP60" s="396"/>
    </row>
    <row r="61" spans="1:42" ht="12" customHeight="1" x14ac:dyDescent="0.35">
      <c r="A61" s="158">
        <f>+A59+1</f>
        <v>26</v>
      </c>
      <c r="B61" s="374"/>
      <c r="C61" s="180"/>
      <c r="D61" s="181"/>
      <c r="E61" s="181"/>
      <c r="F61" s="182"/>
      <c r="G61" s="192"/>
      <c r="H61" s="364"/>
      <c r="I61" s="211"/>
      <c r="J61" s="363"/>
      <c r="K61" s="189" t="str">
        <f>IF(ISBLANK(I61),"",IF(I61=$AL$13,$AM$13,IF(I61=$AL$14,$AM$14,IF(I61=$AL$15,$AM$15,IF(I61=$AL$16,$AM$16,IF(I61=$AL$17,$AM$17,IF(I61=$AL$18,$AM$18,IF(I61=$AL$19,$AM$19,IF(I61=$AL$20,$AM$20,IF(I61=$AL$21,$AM$21,))))))))))</f>
        <v/>
      </c>
      <c r="L61" s="188" t="str">
        <f t="shared" ref="L61" si="169">IF(OR(ISBLANK(J61),G61="x"),"",J61*K61)</f>
        <v/>
      </c>
      <c r="M61" s="186" t="str">
        <f t="shared" si="29"/>
        <v/>
      </c>
      <c r="N61" s="337"/>
      <c r="O61" s="232"/>
      <c r="P61" s="221"/>
      <c r="Q61" s="339"/>
      <c r="R61" s="202" t="str">
        <f>IF(I61=$AL$13,$AM$13,IF(OR(I61=$AL$19,I61=$AL$17),(AF61)/2,AF61))</f>
        <v/>
      </c>
      <c r="S61" s="228" t="str">
        <f t="shared" ref="S61" si="170">IF(OR(ISBLANK(B61),B61=B59),"",SUMIF(B$11:B$114,B61,R$11:R$114))</f>
        <v/>
      </c>
      <c r="T61" s="212" t="str">
        <f>IF(J61+N61+O61+P61+Q61&gt;0,+SUM(L61,R61),"")</f>
        <v/>
      </c>
      <c r="U61" s="224" t="str">
        <f>IF(OR(ISBLANK(B61),B61=B59),"",AB61+S61)</f>
        <v/>
      </c>
      <c r="V61" s="509"/>
      <c r="W61" s="183" t="str">
        <f>IF(G61="x",R61,"")</f>
        <v/>
      </c>
      <c r="X61" s="226" t="str">
        <f t="shared" ref="X61" si="171">IF(OR(ISBLANK($B61),$B61=$B59),"",SUMIFS($L$11:$L$114,$B$11:$B$114,$B61,$I$11:$I$114,$AL$13)+SUMIFS($L$11:$L$114,$B$11:$B$114,$B61,$I$11:$I$114,$AL$14)+SUMIFS($L$11:$L$114,$B$11:$B$114,$B61,$I$11:$I$114,$AL$15)+SUMIFS($L$11:$L$114,$B$11:$B$114,$B61,$I$11:$I$114,$AL$16)+SUMIFS($L$11:$L$114,$B$11:$B$114,$B61,$I$11:$I$114,$AL$17))</f>
        <v/>
      </c>
      <c r="Y61" s="340" t="str">
        <f t="shared" ref="Y61" si="172">IF(OR(ISBLANK($B61),$B61=$B59),"",SUMIFS($L$11:$L$114,$B$11:$B$114,$B61,$I$11:$I$114,$AL$18)+SUMIFS($L$11:$L$114,$B$11:$B$114,$B61,$I$11:$I$114,$AL$19))</f>
        <v/>
      </c>
      <c r="Z61" s="340" t="str">
        <f t="shared" ref="Z61" si="173">IF(OR(ISBLANK($B61),$B61=$B59),"",SUMIFS($L$11:$L$114,$B$11:$B$114,$B61,$I$11:$I$114,$AL$20)+SUMIFS($L$11:$L$114,$B$11:$B$114,$B61,$I$11:$I$114,$AL$21))</f>
        <v/>
      </c>
      <c r="AA61" s="340" t="str">
        <f t="shared" ref="AA61" si="174">IF(OR(ISBLANK($B61),$B61=$B59),"",IF(($X61)/$J61&gt;$AB$5,$AB$5*$J61,$X61))</f>
        <v/>
      </c>
      <c r="AB61" s="196" t="str">
        <f t="shared" ref="AB61" si="175">IF(OR(ISBLANK($B61),$B61=$B59),"",IF(($Y61+$AA61)/$J61&gt;$AB$6,$AB$6*$J61,$Y61+$AA61)+$Z61)</f>
        <v/>
      </c>
      <c r="AC61" s="215" t="str">
        <f>IF(G61="x","",IF(H61="","",H61))</f>
        <v/>
      </c>
      <c r="AD61" s="204">
        <f>IF(G61="X","",I61)</f>
        <v>0</v>
      </c>
      <c r="AE61" s="223">
        <f>IF(G61="X","",J61)</f>
        <v>0</v>
      </c>
      <c r="AF61" s="222" t="str">
        <f>IF(J61+N61+O61+P61+Q61&gt;0,+N61*$AN$36+O61*$AN$38+P61*$AN$40+Q61*$AN$42,"")</f>
        <v/>
      </c>
      <c r="AG61" s="14"/>
      <c r="AH61" s="426"/>
      <c r="AI61" s="427"/>
      <c r="AJ61" s="427"/>
      <c r="AK61" s="427"/>
      <c r="AL61" s="427"/>
      <c r="AM61" s="427"/>
      <c r="AN61" s="427"/>
      <c r="AO61" s="428"/>
      <c r="AP61" s="424"/>
    </row>
    <row r="62" spans="1:42" ht="12" customHeight="1" thickBot="1" x14ac:dyDescent="0.4">
      <c r="A62" s="158"/>
      <c r="B62" s="375"/>
      <c r="C62" s="177"/>
      <c r="D62" s="178"/>
      <c r="E62" s="178"/>
      <c r="F62" s="179"/>
      <c r="G62" s="192"/>
      <c r="H62" s="365"/>
      <c r="I62" s="208"/>
      <c r="J62" s="210"/>
      <c r="K62" s="190"/>
      <c r="L62" s="185"/>
      <c r="M62" s="187"/>
      <c r="N62" s="338"/>
      <c r="O62" s="233"/>
      <c r="P62" s="221"/>
      <c r="Q62" s="339"/>
      <c r="R62" s="203"/>
      <c r="S62" s="229"/>
      <c r="T62" s="212"/>
      <c r="U62" s="225"/>
      <c r="V62" s="509"/>
      <c r="W62" s="183"/>
      <c r="X62" s="227"/>
      <c r="Y62" s="341"/>
      <c r="Z62" s="341"/>
      <c r="AA62" s="341"/>
      <c r="AB62" s="196"/>
      <c r="AC62" s="204"/>
      <c r="AD62" s="204"/>
      <c r="AE62" s="223"/>
      <c r="AF62" s="222"/>
      <c r="AG62" s="14"/>
      <c r="AH62" s="429"/>
      <c r="AI62" s="430"/>
      <c r="AJ62" s="430"/>
      <c r="AK62" s="430"/>
      <c r="AL62" s="430"/>
      <c r="AM62" s="430"/>
      <c r="AN62" s="430"/>
      <c r="AO62" s="431"/>
      <c r="AP62" s="425"/>
    </row>
    <row r="63" spans="1:42" ht="12" customHeight="1" thickTop="1" thickBot="1" x14ac:dyDescent="0.4">
      <c r="A63" s="158">
        <f>+A61+1</f>
        <v>27</v>
      </c>
      <c r="B63" s="374"/>
      <c r="C63" s="180"/>
      <c r="D63" s="181"/>
      <c r="E63" s="181"/>
      <c r="F63" s="182"/>
      <c r="G63" s="192"/>
      <c r="H63" s="364"/>
      <c r="I63" s="211"/>
      <c r="J63" s="363"/>
      <c r="K63" s="189" t="str">
        <f>IF(ISBLANK(I63),"",IF(I63=$AL$13,$AM$13,IF(I63=$AL$14,$AM$14,IF(I63=$AL$15,$AM$15,IF(I63=$AL$16,$AM$16,IF(I63=$AL$17,$AM$17,IF(I63=$AL$18,$AM$18,IF(I63=$AL$19,$AM$19,IF(I63=$AL$20,$AM$20,IF(I63=$AL$21,$AM$21,))))))))))</f>
        <v/>
      </c>
      <c r="L63" s="188" t="str">
        <f t="shared" ref="L63" si="176">IF(OR(ISBLANK(J63),G63="x"),"",J63*K63)</f>
        <v/>
      </c>
      <c r="M63" s="186" t="str">
        <f t="shared" si="29"/>
        <v/>
      </c>
      <c r="N63" s="337"/>
      <c r="O63" s="232"/>
      <c r="P63" s="221"/>
      <c r="Q63" s="339"/>
      <c r="R63" s="202" t="str">
        <f>IF(I63=$AL$13,$AM$13,IF(OR(I63=$AL$19,I63=$AL$17),(AF63)/2,AF63))</f>
        <v/>
      </c>
      <c r="S63" s="228" t="str">
        <f t="shared" ref="S63" si="177">IF(OR(ISBLANK(B63),B63=B61),"",SUMIF(B$11:B$114,B63,R$11:R$114))</f>
        <v/>
      </c>
      <c r="T63" s="212" t="str">
        <f>IF(J63+N63+O63+P63+Q63&gt;0,+SUM(L63,R63),"")</f>
        <v/>
      </c>
      <c r="U63" s="224" t="str">
        <f>IF(OR(ISBLANK(B63),B63=B61),"",AB63+S63)</f>
        <v/>
      </c>
      <c r="V63" s="509"/>
      <c r="W63" s="183" t="str">
        <f>IF(G63="x",R63,"")</f>
        <v/>
      </c>
      <c r="X63" s="226" t="str">
        <f t="shared" ref="X63" si="178">IF(OR(ISBLANK($B63),$B63=$B61),"",SUMIFS($L$11:$L$114,$B$11:$B$114,$B63,$I$11:$I$114,$AL$13)+SUMIFS($L$11:$L$114,$B$11:$B$114,$B63,$I$11:$I$114,$AL$14)+SUMIFS($L$11:$L$114,$B$11:$B$114,$B63,$I$11:$I$114,$AL$15)+SUMIFS($L$11:$L$114,$B$11:$B$114,$B63,$I$11:$I$114,$AL$16)+SUMIFS($L$11:$L$114,$B$11:$B$114,$B63,$I$11:$I$114,$AL$17))</f>
        <v/>
      </c>
      <c r="Y63" s="340" t="str">
        <f t="shared" ref="Y63" si="179">IF(OR(ISBLANK($B63),$B63=$B61),"",SUMIFS($L$11:$L$114,$B$11:$B$114,$B63,$I$11:$I$114,$AL$18)+SUMIFS($L$11:$L$114,$B$11:$B$114,$B63,$I$11:$I$114,$AL$19))</f>
        <v/>
      </c>
      <c r="Z63" s="340" t="str">
        <f t="shared" ref="Z63" si="180">IF(OR(ISBLANK($B63),$B63=$B61),"",SUMIFS($L$11:$L$114,$B$11:$B$114,$B63,$I$11:$I$114,$AL$20)+SUMIFS($L$11:$L$114,$B$11:$B$114,$B63,$I$11:$I$114,$AL$21))</f>
        <v/>
      </c>
      <c r="AA63" s="340" t="str">
        <f t="shared" ref="AA63" si="181">IF(OR(ISBLANK($B63),$B63=$B61),"",IF(($X63)/$J63&gt;$AB$5,$AB$5*$J63,$X63))</f>
        <v/>
      </c>
      <c r="AB63" s="196" t="str">
        <f t="shared" ref="AB63" si="182">IF(OR(ISBLANK($B63),$B63=$B61),"",IF(($Y63+$AA63)/$J63&gt;$AB$6,$AB$6*$J63,$Y63+$AA63)+$Z63)</f>
        <v/>
      </c>
      <c r="AC63" s="215" t="str">
        <f>IF(G63="x","",IF(H63="","",H63))</f>
        <v/>
      </c>
      <c r="AD63" s="204">
        <f>IF(G63="X","",I63)</f>
        <v>0</v>
      </c>
      <c r="AE63" s="223">
        <f>IF(G63="X","",J63)</f>
        <v>0</v>
      </c>
      <c r="AF63" s="222" t="str">
        <f>IF(J63+N63+O63+P63+Q63&gt;0,+N63*$AN$36+O63*$AN$38+P63*$AN$40+Q63*$AN$42,"")</f>
        <v/>
      </c>
      <c r="AG63" s="14"/>
      <c r="AH63" s="557" t="s">
        <v>116</v>
      </c>
      <c r="AI63" s="558"/>
      <c r="AJ63" s="558"/>
      <c r="AK63" s="558"/>
      <c r="AL63" s="558"/>
      <c r="AM63" s="558"/>
      <c r="AN63" s="558"/>
      <c r="AO63" s="559"/>
      <c r="AP63" s="141">
        <f>SUM(AP53:AP62)</f>
        <v>0</v>
      </c>
    </row>
    <row r="64" spans="1:42" ht="12" customHeight="1" thickTop="1" x14ac:dyDescent="0.35">
      <c r="A64" s="158"/>
      <c r="B64" s="375"/>
      <c r="C64" s="177"/>
      <c r="D64" s="178"/>
      <c r="E64" s="178"/>
      <c r="F64" s="179"/>
      <c r="G64" s="192"/>
      <c r="H64" s="365"/>
      <c r="I64" s="208"/>
      <c r="J64" s="210"/>
      <c r="K64" s="190"/>
      <c r="L64" s="185"/>
      <c r="M64" s="187"/>
      <c r="N64" s="338"/>
      <c r="O64" s="233"/>
      <c r="P64" s="221"/>
      <c r="Q64" s="339"/>
      <c r="R64" s="203"/>
      <c r="S64" s="229"/>
      <c r="T64" s="212"/>
      <c r="U64" s="225"/>
      <c r="V64" s="509"/>
      <c r="W64" s="183"/>
      <c r="X64" s="227"/>
      <c r="Y64" s="341"/>
      <c r="Z64" s="341"/>
      <c r="AA64" s="341"/>
      <c r="AB64" s="196"/>
      <c r="AC64" s="204"/>
      <c r="AD64" s="204"/>
      <c r="AE64" s="223"/>
      <c r="AF64" s="222"/>
      <c r="AG64" s="14"/>
      <c r="AH64" s="562" t="s">
        <v>106</v>
      </c>
      <c r="AI64" s="415"/>
      <c r="AJ64" s="415"/>
      <c r="AK64" s="415"/>
      <c r="AL64" s="415"/>
      <c r="AM64" s="415"/>
      <c r="AN64" s="415"/>
      <c r="AO64" s="416"/>
      <c r="AP64" s="560"/>
    </row>
    <row r="65" spans="1:42" ht="12" customHeight="1" thickBot="1" x14ac:dyDescent="0.4">
      <c r="A65" s="158">
        <f>+A63+1</f>
        <v>28</v>
      </c>
      <c r="B65" s="374"/>
      <c r="C65" s="180"/>
      <c r="D65" s="181"/>
      <c r="E65" s="181"/>
      <c r="F65" s="182"/>
      <c r="G65" s="192"/>
      <c r="H65" s="364"/>
      <c r="I65" s="211"/>
      <c r="J65" s="363"/>
      <c r="K65" s="189" t="str">
        <f>IF(ISBLANK(I65),"",IF(I65=$AL$13,$AM$13,IF(I65=$AL$14,$AM$14,IF(I65=$AL$15,$AM$15,IF(I65=$AL$16,$AM$16,IF(I65=$AL$17,$AM$17,IF(I65=$AL$18,$AM$18,IF(I65=$AL$19,$AM$19,IF(I65=$AL$20,$AM$20,IF(I65=$AL$21,$AM$21,))))))))))</f>
        <v/>
      </c>
      <c r="L65" s="188" t="str">
        <f t="shared" ref="L65" si="183">IF(OR(ISBLANK(J65),G65="x"),"",J65*K65)</f>
        <v/>
      </c>
      <c r="M65" s="186" t="str">
        <f t="shared" si="29"/>
        <v/>
      </c>
      <c r="N65" s="337"/>
      <c r="O65" s="232"/>
      <c r="P65" s="221"/>
      <c r="Q65" s="339"/>
      <c r="R65" s="202" t="str">
        <f>IF(I65=$AL$13,$AM$13,IF(OR(I65=$AL$19,I65=$AL$17),(AF65)/2,AF65))</f>
        <v/>
      </c>
      <c r="S65" s="228" t="str">
        <f t="shared" ref="S65" si="184">IF(OR(ISBLANK(B65),B65=B63),"",SUMIF(B$11:B$114,B65,R$11:R$114))</f>
        <v/>
      </c>
      <c r="T65" s="212" t="str">
        <f>IF(J65+N65+O65+P65+Q65&gt;0,+SUM(L65,R65),"")</f>
        <v/>
      </c>
      <c r="U65" s="224" t="str">
        <f>IF(OR(ISBLANK(B65),B65=B63),"",AB65+S65)</f>
        <v/>
      </c>
      <c r="V65" s="509"/>
      <c r="W65" s="183" t="str">
        <f>IF(G65="x",R65,"")</f>
        <v/>
      </c>
      <c r="X65" s="226" t="str">
        <f t="shared" ref="X65" si="185">IF(OR(ISBLANK($B65),$B65=$B63),"",SUMIFS($L$11:$L$114,$B$11:$B$114,$B65,$I$11:$I$114,$AL$13)+SUMIFS($L$11:$L$114,$B$11:$B$114,$B65,$I$11:$I$114,$AL$14)+SUMIFS($L$11:$L$114,$B$11:$B$114,$B65,$I$11:$I$114,$AL$15)+SUMIFS($L$11:$L$114,$B$11:$B$114,$B65,$I$11:$I$114,$AL$16)+SUMIFS($L$11:$L$114,$B$11:$B$114,$B65,$I$11:$I$114,$AL$17))</f>
        <v/>
      </c>
      <c r="Y65" s="340" t="str">
        <f t="shared" ref="Y65" si="186">IF(OR(ISBLANK($B65),$B65=$B63),"",SUMIFS($L$11:$L$114,$B$11:$B$114,$B65,$I$11:$I$114,$AL$18)+SUMIFS($L$11:$L$114,$B$11:$B$114,$B65,$I$11:$I$114,$AL$19))</f>
        <v/>
      </c>
      <c r="Z65" s="340" t="str">
        <f t="shared" ref="Z65" si="187">IF(OR(ISBLANK($B65),$B65=$B63),"",SUMIFS($L$11:$L$114,$B$11:$B$114,$B65,$I$11:$I$114,$AL$20)+SUMIFS($L$11:$L$114,$B$11:$B$114,$B65,$I$11:$I$114,$AL$21))</f>
        <v/>
      </c>
      <c r="AA65" s="340" t="str">
        <f t="shared" ref="AA65" si="188">IF(OR(ISBLANK($B65),$B65=$B63),"",IF(($X65)/$J65&gt;$AB$5,$AB$5*$J65,$X65))</f>
        <v/>
      </c>
      <c r="AB65" s="196" t="str">
        <f t="shared" ref="AB65" si="189">IF(OR(ISBLANK($B65),$B65=$B63),"",IF(($Y65+$AA65)/$J65&gt;$AB$6,$AB$6*$J65,$Y65+$AA65)+$Z65)</f>
        <v/>
      </c>
      <c r="AC65" s="215" t="str">
        <f>IF(G65="x","",IF(H65="","",H65))</f>
        <v/>
      </c>
      <c r="AD65" s="204">
        <f>IF(G65="X","",I65)</f>
        <v>0</v>
      </c>
      <c r="AE65" s="223">
        <f>IF(G65="X","",J65)</f>
        <v>0</v>
      </c>
      <c r="AF65" s="222" t="str">
        <f>IF(J65+N65+O65+P65+Q65&gt;0,+N65*$AN$36+O65*$AN$38+P65*$AN$40+Q65*$AN$42,"")</f>
        <v/>
      </c>
      <c r="AG65" s="14"/>
      <c r="AH65" s="563"/>
      <c r="AI65" s="418"/>
      <c r="AJ65" s="418"/>
      <c r="AK65" s="418"/>
      <c r="AL65" s="418"/>
      <c r="AM65" s="418"/>
      <c r="AN65" s="418"/>
      <c r="AO65" s="419"/>
      <c r="AP65" s="561"/>
    </row>
    <row r="66" spans="1:42" ht="12" customHeight="1" thickTop="1" x14ac:dyDescent="0.35">
      <c r="A66" s="158"/>
      <c r="B66" s="375"/>
      <c r="C66" s="177"/>
      <c r="D66" s="178"/>
      <c r="E66" s="178"/>
      <c r="F66" s="179"/>
      <c r="G66" s="192"/>
      <c r="H66" s="365"/>
      <c r="I66" s="208"/>
      <c r="J66" s="210"/>
      <c r="K66" s="190"/>
      <c r="L66" s="185"/>
      <c r="M66" s="187"/>
      <c r="N66" s="338"/>
      <c r="O66" s="233"/>
      <c r="P66" s="221"/>
      <c r="Q66" s="339"/>
      <c r="R66" s="203"/>
      <c r="S66" s="229"/>
      <c r="T66" s="212"/>
      <c r="U66" s="225"/>
      <c r="V66" s="509"/>
      <c r="W66" s="183"/>
      <c r="X66" s="227"/>
      <c r="Y66" s="341"/>
      <c r="Z66" s="341"/>
      <c r="AA66" s="341"/>
      <c r="AB66" s="196"/>
      <c r="AC66" s="204"/>
      <c r="AD66" s="204"/>
      <c r="AE66" s="223"/>
      <c r="AF66" s="222"/>
      <c r="AG66" s="14"/>
      <c r="AH66" s="414" t="s">
        <v>104</v>
      </c>
      <c r="AI66" s="415"/>
      <c r="AJ66" s="415"/>
      <c r="AK66" s="415"/>
      <c r="AL66" s="415"/>
      <c r="AM66" s="415"/>
      <c r="AN66" s="415"/>
      <c r="AO66" s="416"/>
      <c r="AP66" s="420"/>
    </row>
    <row r="67" spans="1:42" ht="12" customHeight="1" thickBot="1" x14ac:dyDescent="0.4">
      <c r="A67" s="158">
        <f>+A65+1</f>
        <v>29</v>
      </c>
      <c r="B67" s="374"/>
      <c r="C67" s="180"/>
      <c r="D67" s="181"/>
      <c r="E67" s="181"/>
      <c r="F67" s="182"/>
      <c r="G67" s="192"/>
      <c r="H67" s="364"/>
      <c r="I67" s="211"/>
      <c r="J67" s="363"/>
      <c r="K67" s="189" t="str">
        <f>IF(ISBLANK(I67),"",IF(I67=$AL$13,$AM$13,IF(I67=$AL$14,$AM$14,IF(I67=$AL$15,$AM$15,IF(I67=$AL$16,$AM$16,IF(I67=$AL$17,$AM$17,IF(I67=$AL$18,$AM$18,IF(I67=$AL$19,$AM$19,IF(I67=$AL$20,$AM$20,IF(I67=$AL$21,$AM$21,))))))))))</f>
        <v/>
      </c>
      <c r="L67" s="188" t="str">
        <f t="shared" ref="L67" si="190">IF(OR(ISBLANK(J67),G67="x"),"",J67*K67)</f>
        <v/>
      </c>
      <c r="M67" s="186" t="str">
        <f t="shared" si="29"/>
        <v/>
      </c>
      <c r="N67" s="337"/>
      <c r="O67" s="232"/>
      <c r="P67" s="221"/>
      <c r="Q67" s="339"/>
      <c r="R67" s="202" t="str">
        <f>IF(I67=$AL$13,$AM$13,IF(OR(I67=$AL$19,I67=$AL$17),(AF67)/2,AF67))</f>
        <v/>
      </c>
      <c r="S67" s="228" t="str">
        <f t="shared" ref="S67" si="191">IF(OR(ISBLANK(B67),B67=B65),"",SUMIF(B$11:B$114,B67,R$11:R$114))</f>
        <v/>
      </c>
      <c r="T67" s="212" t="str">
        <f>IF(J67+N67+O67+P67+Q67&gt;0,+SUM(L67,R67),"")</f>
        <v/>
      </c>
      <c r="U67" s="224" t="str">
        <f>IF(OR(ISBLANK(B67),B67=B65),"",AB67+S67)</f>
        <v/>
      </c>
      <c r="V67" s="509"/>
      <c r="W67" s="183" t="str">
        <f>IF(G67="x",R67,"")</f>
        <v/>
      </c>
      <c r="X67" s="226" t="str">
        <f t="shared" ref="X67" si="192">IF(OR(ISBLANK($B67),$B67=$B65),"",SUMIFS($L$11:$L$114,$B$11:$B$114,$B67,$I$11:$I$114,$AL$13)+SUMIFS($L$11:$L$114,$B$11:$B$114,$B67,$I$11:$I$114,$AL$14)+SUMIFS($L$11:$L$114,$B$11:$B$114,$B67,$I$11:$I$114,$AL$15)+SUMIFS($L$11:$L$114,$B$11:$B$114,$B67,$I$11:$I$114,$AL$16)+SUMIFS($L$11:$L$114,$B$11:$B$114,$B67,$I$11:$I$114,$AL$17))</f>
        <v/>
      </c>
      <c r="Y67" s="340" t="str">
        <f t="shared" ref="Y67" si="193">IF(OR(ISBLANK($B67),$B67=$B65),"",SUMIFS($L$11:$L$114,$B$11:$B$114,$B67,$I$11:$I$114,$AL$18)+SUMIFS($L$11:$L$114,$B$11:$B$114,$B67,$I$11:$I$114,$AL$19))</f>
        <v/>
      </c>
      <c r="Z67" s="340" t="str">
        <f t="shared" ref="Z67" si="194">IF(OR(ISBLANK($B67),$B67=$B65),"",SUMIFS($L$11:$L$114,$B$11:$B$114,$B67,$I$11:$I$114,$AL$20)+SUMIFS($L$11:$L$114,$B$11:$B$114,$B67,$I$11:$I$114,$AL$21))</f>
        <v/>
      </c>
      <c r="AA67" s="340" t="str">
        <f t="shared" ref="AA67" si="195">IF(OR(ISBLANK($B67),$B67=$B65),"",IF(($X67)/$J67&gt;$AB$5,$AB$5*$J67,$X67))</f>
        <v/>
      </c>
      <c r="AB67" s="196" t="str">
        <f t="shared" ref="AB67" si="196">IF(OR(ISBLANK($B67),$B67=$B65),"",IF(($Y67+$AA67)/$J67&gt;$AB$6,$AB$6*$J67,$Y67+$AA67)+$Z67)</f>
        <v/>
      </c>
      <c r="AC67" s="215" t="str">
        <f>IF(G67="x","",IF(H67="","",H67))</f>
        <v/>
      </c>
      <c r="AD67" s="204">
        <f>IF(G67="X","",I67)</f>
        <v>0</v>
      </c>
      <c r="AE67" s="223">
        <f>IF(G67="X","",J67)</f>
        <v>0</v>
      </c>
      <c r="AF67" s="222" t="str">
        <f>IF(J67+N67+O67+P67+Q67&gt;0,+N67*$AN$36+O67*$AN$38+P67*$AN$40+Q67*$AN$42,"")</f>
        <v/>
      </c>
      <c r="AG67" s="14"/>
      <c r="AH67" s="417"/>
      <c r="AI67" s="418"/>
      <c r="AJ67" s="418"/>
      <c r="AK67" s="418"/>
      <c r="AL67" s="418"/>
      <c r="AM67" s="418"/>
      <c r="AN67" s="418"/>
      <c r="AO67" s="419"/>
      <c r="AP67" s="421"/>
    </row>
    <row r="68" spans="1:42" ht="12" customHeight="1" thickTop="1" x14ac:dyDescent="0.35">
      <c r="A68" s="158"/>
      <c r="B68" s="375"/>
      <c r="C68" s="177"/>
      <c r="D68" s="178"/>
      <c r="E68" s="178"/>
      <c r="F68" s="179"/>
      <c r="G68" s="192"/>
      <c r="H68" s="365"/>
      <c r="I68" s="208"/>
      <c r="J68" s="210"/>
      <c r="K68" s="190"/>
      <c r="L68" s="185"/>
      <c r="M68" s="187"/>
      <c r="N68" s="338"/>
      <c r="O68" s="233"/>
      <c r="P68" s="221"/>
      <c r="Q68" s="339"/>
      <c r="R68" s="203"/>
      <c r="S68" s="229"/>
      <c r="T68" s="212"/>
      <c r="U68" s="225"/>
      <c r="V68" s="509"/>
      <c r="W68" s="183"/>
      <c r="X68" s="227"/>
      <c r="Y68" s="341"/>
      <c r="Z68" s="341"/>
      <c r="AA68" s="341"/>
      <c r="AB68" s="196"/>
      <c r="AC68" s="204"/>
      <c r="AD68" s="204"/>
      <c r="AE68" s="223"/>
      <c r="AF68" s="222"/>
      <c r="AG68" s="14"/>
      <c r="AH68" s="399" t="s">
        <v>105</v>
      </c>
      <c r="AI68" s="400"/>
      <c r="AJ68" s="400"/>
      <c r="AK68" s="400"/>
      <c r="AL68" s="400"/>
      <c r="AM68" s="400"/>
      <c r="AN68" s="400"/>
      <c r="AO68" s="400"/>
      <c r="AP68" s="397">
        <f>AP64+AP66</f>
        <v>0</v>
      </c>
    </row>
    <row r="69" spans="1:42" ht="12" customHeight="1" x14ac:dyDescent="0.35">
      <c r="A69" s="158">
        <f>+A67+1</f>
        <v>30</v>
      </c>
      <c r="B69" s="173"/>
      <c r="C69" s="180"/>
      <c r="D69" s="181"/>
      <c r="E69" s="181"/>
      <c r="F69" s="182"/>
      <c r="G69" s="192"/>
      <c r="H69" s="364"/>
      <c r="I69" s="211"/>
      <c r="J69" s="363"/>
      <c r="K69" s="189" t="str">
        <f>IF(ISBLANK(I69),"",IF(I69=$AL$13,$AM$13,IF(I69=$AL$14,$AM$14,IF(I69=$AL$15,$AM$15,IF(I69=$AL$16,$AM$16,IF(I69=$AL$17,$AM$17,IF(I69=$AL$18,$AM$18,IF(I69=$AL$19,$AM$19,IF(I69=$AL$20,$AM$20,IF(I69=$AL$21,$AM$21,))))))))))</f>
        <v/>
      </c>
      <c r="L69" s="188" t="str">
        <f t="shared" ref="L69" si="197">IF(OR(ISBLANK(J69),G69="x"),"",J69*K69)</f>
        <v/>
      </c>
      <c r="M69" s="186" t="str">
        <f t="shared" si="29"/>
        <v/>
      </c>
      <c r="N69" s="337"/>
      <c r="O69" s="232"/>
      <c r="P69" s="221"/>
      <c r="Q69" s="339"/>
      <c r="R69" s="202" t="str">
        <f>IF(I69=$AL$13,$AM$13,IF(OR(I69=$AL$19,I69=$AL$17),(AF69)/2,AF69))</f>
        <v/>
      </c>
      <c r="S69" s="228" t="str">
        <f t="shared" ref="S69" si="198">IF(OR(ISBLANK(B69),B69=B67),"",SUMIF(B$11:B$114,B69,R$11:R$114))</f>
        <v/>
      </c>
      <c r="T69" s="212" t="str">
        <f>IF(J69+N69+O69+P69+Q69&gt;0,+SUM(L69,R69),"")</f>
        <v/>
      </c>
      <c r="U69" s="224" t="str">
        <f>IF(OR(ISBLANK(B69),B69=B67),"",AB69+S69)</f>
        <v/>
      </c>
      <c r="V69" s="509"/>
      <c r="W69" s="183" t="str">
        <f>IF(G69="x",R69,"")</f>
        <v/>
      </c>
      <c r="X69" s="226" t="str">
        <f t="shared" ref="X69" si="199">IF(OR(ISBLANK($B69),$B69=$B67),"",SUMIFS($L$11:$L$114,$B$11:$B$114,$B69,$I$11:$I$114,$AL$13)+SUMIFS($L$11:$L$114,$B$11:$B$114,$B69,$I$11:$I$114,$AL$14)+SUMIFS($L$11:$L$114,$B$11:$B$114,$B69,$I$11:$I$114,$AL$15)+SUMIFS($L$11:$L$114,$B$11:$B$114,$B69,$I$11:$I$114,$AL$16)+SUMIFS($L$11:$L$114,$B$11:$B$114,$B69,$I$11:$I$114,$AL$17))</f>
        <v/>
      </c>
      <c r="Y69" s="340" t="str">
        <f t="shared" ref="Y69" si="200">IF(OR(ISBLANK($B69),$B69=$B67),"",SUMIFS($L$11:$L$114,$B$11:$B$114,$B69,$I$11:$I$114,$AL$18)+SUMIFS($L$11:$L$114,$B$11:$B$114,$B69,$I$11:$I$114,$AL$19))</f>
        <v/>
      </c>
      <c r="Z69" s="340" t="str">
        <f t="shared" ref="Z69" si="201">IF(OR(ISBLANK($B69),$B69=$B67),"",SUMIFS($L$11:$L$114,$B$11:$B$114,$B69,$I$11:$I$114,$AL$20)+SUMIFS($L$11:$L$114,$B$11:$B$114,$B69,$I$11:$I$114,$AL$21))</f>
        <v/>
      </c>
      <c r="AA69" s="340" t="str">
        <f t="shared" ref="AA69" si="202">IF(OR(ISBLANK($B69),$B69=$B67),"",IF(($X69)/$J69&gt;$AB$5,$AB$5*$J69,$X69))</f>
        <v/>
      </c>
      <c r="AB69" s="196" t="str">
        <f t="shared" ref="AB69" si="203">IF(OR(ISBLANK($B69),$B69=$B67),"",IF(($Y69+$AA69)/$J69&gt;$AB$6,$AB$6*$J69,$Y69+$AA69)+$Z69)</f>
        <v/>
      </c>
      <c r="AC69" s="215" t="str">
        <f>IF(G69="x","",IF(H69="","",H69))</f>
        <v/>
      </c>
      <c r="AD69" s="204">
        <f>IF(G69="X","",I69)</f>
        <v>0</v>
      </c>
      <c r="AE69" s="223">
        <f>IF(G69="X","",J69)</f>
        <v>0</v>
      </c>
      <c r="AF69" s="222" t="str">
        <f>IF(J69+N69+O69+P69+Q69&gt;0,+N69*$AN$36+O69*$AN$38+P69*$AN$40+Q69*$AN$42,"")</f>
        <v/>
      </c>
      <c r="AG69" s="14"/>
      <c r="AH69" s="401"/>
      <c r="AI69" s="402"/>
      <c r="AJ69" s="402"/>
      <c r="AK69" s="402"/>
      <c r="AL69" s="402"/>
      <c r="AM69" s="402"/>
      <c r="AN69" s="402"/>
      <c r="AO69" s="402"/>
      <c r="AP69" s="398"/>
    </row>
    <row r="70" spans="1:42" ht="12" customHeight="1" x14ac:dyDescent="0.35">
      <c r="A70" s="158"/>
      <c r="B70" s="173"/>
      <c r="C70" s="177"/>
      <c r="D70" s="178"/>
      <c r="E70" s="178"/>
      <c r="F70" s="179"/>
      <c r="G70" s="192"/>
      <c r="H70" s="365"/>
      <c r="I70" s="208"/>
      <c r="J70" s="210"/>
      <c r="K70" s="190"/>
      <c r="L70" s="185"/>
      <c r="M70" s="187"/>
      <c r="N70" s="338"/>
      <c r="O70" s="233"/>
      <c r="P70" s="221"/>
      <c r="Q70" s="339"/>
      <c r="R70" s="203"/>
      <c r="S70" s="229"/>
      <c r="T70" s="212"/>
      <c r="U70" s="225"/>
      <c r="V70" s="509"/>
      <c r="W70" s="183"/>
      <c r="X70" s="227"/>
      <c r="Y70" s="341"/>
      <c r="Z70" s="341"/>
      <c r="AA70" s="341"/>
      <c r="AB70" s="196"/>
      <c r="AC70" s="204"/>
      <c r="AD70" s="204"/>
      <c r="AE70" s="223"/>
      <c r="AF70" s="222"/>
      <c r="AG70" s="14"/>
      <c r="AH70" s="564" t="s">
        <v>115</v>
      </c>
      <c r="AI70" s="565"/>
      <c r="AJ70" s="565"/>
      <c r="AK70" s="565"/>
      <c r="AL70" s="565"/>
      <c r="AM70" s="565"/>
      <c r="AN70" s="565"/>
      <c r="AO70" s="565"/>
      <c r="AP70" s="140">
        <f>+AP49-AP63+AP68</f>
        <v>0</v>
      </c>
    </row>
    <row r="71" spans="1:42" ht="12" customHeight="1" x14ac:dyDescent="0.35">
      <c r="A71" s="158">
        <f>+A69+1</f>
        <v>31</v>
      </c>
      <c r="B71" s="173"/>
      <c r="C71" s="180"/>
      <c r="D71" s="181"/>
      <c r="E71" s="181"/>
      <c r="F71" s="182"/>
      <c r="G71" s="192"/>
      <c r="H71" s="364"/>
      <c r="I71" s="211"/>
      <c r="J71" s="363"/>
      <c r="K71" s="189" t="str">
        <f>IF(ISBLANK(I71),"",IF(I71=$AL$13,$AM$13,IF(I71=$AL$14,$AM$14,IF(I71=$AL$15,$AM$15,IF(I71=$AL$16,$AM$16,IF(I71=$AL$17,$AM$17,IF(I71=$AL$18,$AM$18,IF(I71=$AL$19,$AM$19,IF(I71=$AL$20,$AM$20,IF(I71=$AL$21,$AM$21,))))))))))</f>
        <v/>
      </c>
      <c r="L71" s="188" t="str">
        <f t="shared" ref="L71" si="204">IF(OR(ISBLANK(J71),G71="x"),"",J71*K71)</f>
        <v/>
      </c>
      <c r="M71" s="186" t="str">
        <f t="shared" si="29"/>
        <v/>
      </c>
      <c r="N71" s="432"/>
      <c r="O71" s="434"/>
      <c r="P71" s="434"/>
      <c r="Q71" s="454"/>
      <c r="R71" s="202" t="str">
        <f>IF(I71=$AL$13,$AM$13,IF(OR(I71=$AL$19,I71=$AL$17),(AF71)/2,AF71))</f>
        <v/>
      </c>
      <c r="S71" s="228" t="str">
        <f t="shared" ref="S71" si="205">IF(OR(ISBLANK(B71),B71=B69),"",SUMIF(B$11:B$114,B71,R$11:R$114))</f>
        <v/>
      </c>
      <c r="T71" s="212" t="str">
        <f>IF(J71+N71+O71+P71+Q71&gt;0,+SUM(L71,R71),"")</f>
        <v/>
      </c>
      <c r="U71" s="224" t="str">
        <f>IF(OR(ISBLANK(B71),B71=B69),"",AB71+S71)</f>
        <v/>
      </c>
      <c r="V71" s="509"/>
      <c r="W71" s="183" t="str">
        <f>IF(G71="x",R71,"")</f>
        <v/>
      </c>
      <c r="X71" s="226" t="str">
        <f t="shared" ref="X71" si="206">IF(OR(ISBLANK($B71),$B71=$B69),"",SUMIFS($L$11:$L$114,$B$11:$B$114,$B71,$I$11:$I$114,$AL$13)+SUMIFS($L$11:$L$114,$B$11:$B$114,$B71,$I$11:$I$114,$AL$14)+SUMIFS($L$11:$L$114,$B$11:$B$114,$B71,$I$11:$I$114,$AL$15)+SUMIFS($L$11:$L$114,$B$11:$B$114,$B71,$I$11:$I$114,$AL$16)+SUMIFS($L$11:$L$114,$B$11:$B$114,$B71,$I$11:$I$114,$AL$17))</f>
        <v/>
      </c>
      <c r="Y71" s="340" t="str">
        <f t="shared" ref="Y71" si="207">IF(OR(ISBLANK($B71),$B71=$B69),"",SUMIFS($L$11:$L$114,$B$11:$B$114,$B71,$I$11:$I$114,$AL$18)+SUMIFS($L$11:$L$114,$B$11:$B$114,$B71,$I$11:$I$114,$AL$19))</f>
        <v/>
      </c>
      <c r="Z71" s="340" t="str">
        <f t="shared" ref="Z71" si="208">IF(OR(ISBLANK($B71),$B71=$B69),"",SUMIFS($L$11:$L$114,$B$11:$B$114,$B71,$I$11:$I$114,$AL$20)+SUMIFS($L$11:$L$114,$B$11:$B$114,$B71,$I$11:$I$114,$AL$21))</f>
        <v/>
      </c>
      <c r="AA71" s="340" t="str">
        <f t="shared" ref="AA71" si="209">IF(OR(ISBLANK($B71),$B71=$B69),"",IF(($X71)/$J71&gt;$AB$5,$AB$5*$J71,$X71))</f>
        <v/>
      </c>
      <c r="AB71" s="196" t="str">
        <f t="shared" ref="AB71" si="210">IF(OR(ISBLANK($B71),$B71=$B69),"",IF(($Y71+$AA71)/$J71&gt;$AB$6,$AB$6*$J71,$Y71+$AA71)+$Z71)</f>
        <v/>
      </c>
      <c r="AC71" s="215" t="str">
        <f>IF(G71="x","",IF(H71="","",H71))</f>
        <v/>
      </c>
      <c r="AD71" s="204">
        <f>IF(G71="X","",I71)</f>
        <v>0</v>
      </c>
      <c r="AE71" s="223">
        <f>IF(G71="X","",J71)</f>
        <v>0</v>
      </c>
      <c r="AF71" s="222" t="str">
        <f>IF(J71+N71+O71+P71+Q71&gt;0,+N71*$AN$36+O71*$AN$38+P71*$AN$40+Q71*$AN$42,"")</f>
        <v/>
      </c>
      <c r="AG71" s="14"/>
      <c r="AH71" s="407" t="s">
        <v>32</v>
      </c>
      <c r="AI71" s="408"/>
      <c r="AJ71" s="408"/>
      <c r="AK71" s="408"/>
      <c r="AL71" s="408"/>
      <c r="AM71" s="408"/>
      <c r="AN71" s="408"/>
      <c r="AO71" s="409"/>
      <c r="AP71" s="413" t="str">
        <f>IF(AP70&gt;0,AP70,"")</f>
        <v/>
      </c>
    </row>
    <row r="72" spans="1:42" ht="12" customHeight="1" x14ac:dyDescent="0.35">
      <c r="A72" s="158"/>
      <c r="B72" s="173"/>
      <c r="C72" s="177"/>
      <c r="D72" s="178"/>
      <c r="E72" s="178"/>
      <c r="F72" s="179"/>
      <c r="G72" s="192"/>
      <c r="H72" s="365"/>
      <c r="I72" s="208"/>
      <c r="J72" s="210"/>
      <c r="K72" s="190"/>
      <c r="L72" s="185"/>
      <c r="M72" s="187"/>
      <c r="N72" s="433"/>
      <c r="O72" s="435"/>
      <c r="P72" s="435"/>
      <c r="Q72" s="455"/>
      <c r="R72" s="203"/>
      <c r="S72" s="229"/>
      <c r="T72" s="212"/>
      <c r="U72" s="225"/>
      <c r="V72" s="509"/>
      <c r="W72" s="183"/>
      <c r="X72" s="227"/>
      <c r="Y72" s="341"/>
      <c r="Z72" s="341"/>
      <c r="AA72" s="341"/>
      <c r="AB72" s="196"/>
      <c r="AC72" s="204"/>
      <c r="AD72" s="204"/>
      <c r="AE72" s="223"/>
      <c r="AF72" s="222"/>
      <c r="AG72" s="14"/>
      <c r="AH72" s="410"/>
      <c r="AI72" s="411"/>
      <c r="AJ72" s="411"/>
      <c r="AK72" s="411"/>
      <c r="AL72" s="411"/>
      <c r="AM72" s="411"/>
      <c r="AN72" s="411"/>
      <c r="AO72" s="412"/>
      <c r="AP72" s="413"/>
    </row>
    <row r="73" spans="1:42" ht="12" customHeight="1" thickBot="1" x14ac:dyDescent="0.4">
      <c r="A73" s="158">
        <f>+A71+1</f>
        <v>32</v>
      </c>
      <c r="B73" s="439"/>
      <c r="C73" s="441"/>
      <c r="D73" s="442"/>
      <c r="E73" s="442"/>
      <c r="F73" s="443"/>
      <c r="G73" s="192"/>
      <c r="H73" s="448"/>
      <c r="I73" s="450"/>
      <c r="J73" s="437"/>
      <c r="K73" s="189" t="str">
        <f>IF(ISBLANK(I73),"",IF(I73=$AL$13,$AM$13,IF(I73=$AL$14,$AM$14,IF(I73=$AL$15,$AM$15,IF(I73=$AL$16,$AM$16,IF(I73=$AL$17,$AM$17,IF(I73=$AL$18,$AM$18,IF(I73=$AL$19,$AM$19,IF(I73=$AL$20,$AM$20,IF(I73=$AL$21,$AM$21,))))))))))</f>
        <v/>
      </c>
      <c r="L73" s="188" t="str">
        <f t="shared" ref="L73" si="211">IF(OR(ISBLANK(J73),G73="x"),"",J73*K73)</f>
        <v/>
      </c>
      <c r="M73" s="186" t="str">
        <f t="shared" si="29"/>
        <v/>
      </c>
      <c r="N73" s="433"/>
      <c r="O73" s="435"/>
      <c r="P73" s="435"/>
      <c r="Q73" s="455"/>
      <c r="R73" s="202" t="str">
        <f>IF(I73=$AL$13,$AM$13,IF(OR(I73=$AL$19,I73=$AL$17),(AF73)/2,AF73))</f>
        <v/>
      </c>
      <c r="S73" s="228" t="str">
        <f t="shared" ref="S73" si="212">IF(OR(ISBLANK(B73),B73=B71),"",SUMIF(B$11:B$114,B73,R$11:R$114))</f>
        <v/>
      </c>
      <c r="T73" s="212" t="str">
        <f>IF(J73+N73+O73+P73+Q73&gt;0,+SUM(L73,R73),"")</f>
        <v/>
      </c>
      <c r="U73" s="224" t="str">
        <f>IF(OR(ISBLANK(B73),B73=B71),"",AB73+S73)</f>
        <v/>
      </c>
      <c r="V73" s="509"/>
      <c r="W73" s="183" t="str">
        <f>IF(G73="x",R73,"")</f>
        <v/>
      </c>
      <c r="X73" s="226" t="str">
        <f t="shared" ref="X73" si="213">IF(OR(ISBLANK($B73),$B73=$B71),"",SUMIFS($L$11:$L$114,$B$11:$B$114,$B73,$I$11:$I$114,$AL$13)+SUMIFS($L$11:$L$114,$B$11:$B$114,$B73,$I$11:$I$114,$AL$14)+SUMIFS($L$11:$L$114,$B$11:$B$114,$B73,$I$11:$I$114,$AL$15)+SUMIFS($L$11:$L$114,$B$11:$B$114,$B73,$I$11:$I$114,$AL$16)+SUMIFS($L$11:$L$114,$B$11:$B$114,$B73,$I$11:$I$114,$AL$17))</f>
        <v/>
      </c>
      <c r="Y73" s="340" t="str">
        <f t="shared" ref="Y73" si="214">IF(OR(ISBLANK($B73),$B73=$B71),"",SUMIFS($L$11:$L$114,$B$11:$B$114,$B73,$I$11:$I$114,$AL$18)+SUMIFS($L$11:$L$114,$B$11:$B$114,$B73,$I$11:$I$114,$AL$19))</f>
        <v/>
      </c>
      <c r="Z73" s="340" t="str">
        <f t="shared" ref="Z73" si="215">IF(OR(ISBLANK($B73),$B73=$B71),"",SUMIFS($L$11:$L$114,$B$11:$B$114,$B73,$I$11:$I$114,$AL$20)+SUMIFS($L$11:$L$114,$B$11:$B$114,$B73,$I$11:$I$114,$AL$21))</f>
        <v/>
      </c>
      <c r="AA73" s="340" t="str">
        <f t="shared" ref="AA73" si="216">IF(OR(ISBLANK($B73),$B73=$B71),"",IF(($X73)/$J73&gt;$AB$5,$AB$5*$J73,$X73))</f>
        <v/>
      </c>
      <c r="AB73" s="196" t="str">
        <f t="shared" ref="AB73" si="217">IF(OR(ISBLANK($B73),$B73=$B71),"",IF(($Y73+$AA73)/$J73&gt;$AB$6,$AB$6*$J73,$Y73+$AA73)+$Z73)</f>
        <v/>
      </c>
      <c r="AC73" s="215" t="str">
        <f>IF(G73="x","",IF(H73="","",H73))</f>
        <v/>
      </c>
      <c r="AD73" s="204">
        <f>IF(G73="X","",I73)</f>
        <v>0</v>
      </c>
      <c r="AE73" s="223">
        <f>IF(G73="X","",J73)</f>
        <v>0</v>
      </c>
      <c r="AF73" s="222" t="str">
        <f>IF(J73+N73+O73+P73+Q73&gt;0,+N73*$AN$36+O73*$AN$38+P73*$AN$40+Q73*$AN$42,"")</f>
        <v/>
      </c>
      <c r="AG73" s="14"/>
      <c r="AH73" s="407" t="s">
        <v>107</v>
      </c>
      <c r="AI73" s="408"/>
      <c r="AJ73" s="408"/>
      <c r="AK73" s="408"/>
      <c r="AL73" s="408"/>
      <c r="AM73" s="408"/>
      <c r="AN73" s="408"/>
      <c r="AO73" s="409"/>
      <c r="AP73" s="413" t="str">
        <f>IF(AP70&lt;0,-AP70,"")</f>
        <v/>
      </c>
    </row>
    <row r="74" spans="1:42" ht="12" customHeight="1" thickTop="1" thickBot="1" x14ac:dyDescent="0.4">
      <c r="A74" s="436"/>
      <c r="B74" s="440"/>
      <c r="C74" s="444"/>
      <c r="D74" s="445"/>
      <c r="E74" s="445"/>
      <c r="F74" s="446"/>
      <c r="G74" s="447"/>
      <c r="H74" s="449"/>
      <c r="I74" s="451"/>
      <c r="J74" s="438"/>
      <c r="K74" s="190"/>
      <c r="L74" s="185"/>
      <c r="M74" s="187"/>
      <c r="N74" s="452"/>
      <c r="O74" s="453"/>
      <c r="P74" s="453"/>
      <c r="Q74" s="456"/>
      <c r="R74" s="203"/>
      <c r="S74" s="229"/>
      <c r="T74" s="212"/>
      <c r="U74" s="225"/>
      <c r="V74" s="567"/>
      <c r="W74" s="183"/>
      <c r="X74" s="227"/>
      <c r="Y74" s="341"/>
      <c r="Z74" s="341"/>
      <c r="AA74" s="341"/>
      <c r="AB74" s="196"/>
      <c r="AC74" s="204"/>
      <c r="AD74" s="204"/>
      <c r="AE74" s="223"/>
      <c r="AF74" s="222"/>
      <c r="AG74" s="14"/>
      <c r="AH74" s="410"/>
      <c r="AI74" s="411"/>
      <c r="AJ74" s="411"/>
      <c r="AK74" s="411"/>
      <c r="AL74" s="411"/>
      <c r="AM74" s="411"/>
      <c r="AN74" s="411"/>
      <c r="AO74" s="412"/>
      <c r="AP74" s="413"/>
    </row>
    <row r="75" spans="1:42" ht="12" customHeight="1" thickTop="1" thickBot="1" x14ac:dyDescent="0.4">
      <c r="A75" s="486">
        <f>+A73+1</f>
        <v>33</v>
      </c>
      <c r="B75" s="488"/>
      <c r="C75" s="490"/>
      <c r="D75" s="491"/>
      <c r="E75" s="491"/>
      <c r="F75" s="492"/>
      <c r="G75" s="496"/>
      <c r="H75" s="497"/>
      <c r="I75" s="499"/>
      <c r="J75" s="501"/>
      <c r="K75" s="189" t="str">
        <f>IF(ISBLANK(I75),"",IF(I75=$AL$13,$AM$13,IF(I75=$AL$14,$AM$14,IF(I75=$AL$15,$AM$15,IF(I75=$AL$16,$AM$16,IF(I75=$AL$17,$AM$17,IF(I75=$AL$18,$AM$18,IF(I75=$AL$19,$AM$19,IF(I75=$AL$20,$AM$20,IF(I75=$AL$21,$AM$21,))))))))))</f>
        <v/>
      </c>
      <c r="L75" s="188" t="str">
        <f t="shared" ref="L75" si="218">IF(OR(ISBLANK(J75),G75="x"),"",J75*K75)</f>
        <v/>
      </c>
      <c r="M75" s="186" t="str">
        <f t="shared" si="29"/>
        <v/>
      </c>
      <c r="N75" s="503"/>
      <c r="O75" s="505"/>
      <c r="P75" s="505"/>
      <c r="Q75" s="507"/>
      <c r="R75" s="202" t="str">
        <f>IF(I75=$AL$13,$AM$13,IF(OR(I75=$AL$19,I75=$AL$17),(AF75)/2,AF75))</f>
        <v/>
      </c>
      <c r="S75" s="228" t="str">
        <f t="shared" ref="S75" si="219">IF(OR(ISBLANK(B75),B75=B73),"",SUMIF(B$11:B$114,B75,R$11:R$114))</f>
        <v/>
      </c>
      <c r="T75" s="212" t="str">
        <f>IF(J75+N75+O75+P75+Q75&gt;0,+SUM(L75,R75),"")</f>
        <v/>
      </c>
      <c r="U75" s="224" t="str">
        <f>IF(OR(ISBLANK(B75),B75=B73),"",AB75+S75)</f>
        <v/>
      </c>
      <c r="V75" s="566"/>
      <c r="W75" s="183" t="str">
        <f>IF(G75="x",R75,"")</f>
        <v/>
      </c>
      <c r="X75" s="226" t="str">
        <f t="shared" ref="X75" si="220">IF(OR(ISBLANK($B75),$B75=$B73),"",SUMIFS($L$11:$L$114,$B$11:$B$114,$B75,$I$11:$I$114,$AL$13)+SUMIFS($L$11:$L$114,$B$11:$B$114,$B75,$I$11:$I$114,$AL$14)+SUMIFS($L$11:$L$114,$B$11:$B$114,$B75,$I$11:$I$114,$AL$15)+SUMIFS($L$11:$L$114,$B$11:$B$114,$B75,$I$11:$I$114,$AL$16)+SUMIFS($L$11:$L$114,$B$11:$B$114,$B75,$I$11:$I$114,$AL$17))</f>
        <v/>
      </c>
      <c r="Y75" s="340" t="str">
        <f t="shared" ref="Y75" si="221">IF(OR(ISBLANK($B75),$B75=$B73),"",SUMIFS($L$11:$L$114,$B$11:$B$114,$B75,$I$11:$I$114,$AL$18)+SUMIFS($L$11:$L$114,$B$11:$B$114,$B75,$I$11:$I$114,$AL$19))</f>
        <v/>
      </c>
      <c r="Z75" s="340" t="str">
        <f t="shared" ref="Z75" si="222">IF(OR(ISBLANK($B75),$B75=$B73),"",SUMIFS($L$11:$L$114,$B$11:$B$114,$B75,$I$11:$I$114,$AL$20)+SUMIFS($L$11:$L$114,$B$11:$B$114,$B75,$I$11:$I$114,$AL$21))</f>
        <v/>
      </c>
      <c r="AA75" s="340" t="str">
        <f t="shared" ref="AA75" si="223">IF(OR(ISBLANK($B75),$B75=$B73),"",IF(($X75)/$J75&gt;$AB$5,$AB$5*$J75,$X75))</f>
        <v/>
      </c>
      <c r="AB75" s="196" t="str">
        <f t="shared" ref="AB75" si="224">IF(OR(ISBLANK($B75),$B75=$B73),"",IF(($Y75+$AA75)/$J75&gt;$AB$6,$AB$6*$J75,$Y75+$AA75)+$Z75)</f>
        <v/>
      </c>
      <c r="AC75" s="215" t="str">
        <f>IF(G75="x","",IF(H75="","",H75))</f>
        <v/>
      </c>
      <c r="AD75" s="204">
        <f>IF(G75="X","",I75)</f>
        <v>0</v>
      </c>
      <c r="AE75" s="223">
        <f>IF(G75="X","",J75)</f>
        <v>0</v>
      </c>
      <c r="AF75" s="222" t="str">
        <f>IF(J75+N75+O75+P75+Q75&gt;0,+N75*$AN$36+O75*$AN$38+P75*$AN$40+Q75*$AN$42,"")</f>
        <v/>
      </c>
      <c r="AG75" s="14"/>
      <c r="AH75" s="457"/>
      <c r="AI75" s="458"/>
      <c r="AJ75" s="458"/>
      <c r="AK75" s="458"/>
      <c r="AL75" s="458"/>
      <c r="AM75" s="458"/>
      <c r="AN75" s="458"/>
      <c r="AO75" s="458"/>
      <c r="AP75" s="459"/>
    </row>
    <row r="76" spans="1:42" ht="12" customHeight="1" thickTop="1" x14ac:dyDescent="0.35">
      <c r="A76" s="487"/>
      <c r="B76" s="489"/>
      <c r="C76" s="493"/>
      <c r="D76" s="494"/>
      <c r="E76" s="494"/>
      <c r="F76" s="495"/>
      <c r="G76" s="192"/>
      <c r="H76" s="498"/>
      <c r="I76" s="500"/>
      <c r="J76" s="502"/>
      <c r="K76" s="190"/>
      <c r="L76" s="185"/>
      <c r="M76" s="187"/>
      <c r="N76" s="504"/>
      <c r="O76" s="506"/>
      <c r="P76" s="506"/>
      <c r="Q76" s="508"/>
      <c r="R76" s="203"/>
      <c r="S76" s="229"/>
      <c r="T76" s="212"/>
      <c r="U76" s="225"/>
      <c r="V76" s="509"/>
      <c r="W76" s="183"/>
      <c r="X76" s="227"/>
      <c r="Y76" s="341"/>
      <c r="Z76" s="341"/>
      <c r="AA76" s="341"/>
      <c r="AB76" s="196"/>
      <c r="AC76" s="204"/>
      <c r="AD76" s="204"/>
      <c r="AE76" s="223"/>
      <c r="AF76" s="222"/>
      <c r="AG76" s="14"/>
      <c r="AH76" s="545" t="s">
        <v>63</v>
      </c>
      <c r="AI76" s="546"/>
      <c r="AJ76" s="546"/>
      <c r="AK76" s="546"/>
      <c r="AL76" s="546"/>
      <c r="AM76" s="546"/>
      <c r="AN76" s="546"/>
      <c r="AO76" s="546"/>
      <c r="AP76" s="547"/>
    </row>
    <row r="77" spans="1:42" ht="12" customHeight="1" x14ac:dyDescent="0.35">
      <c r="A77" s="158">
        <f>+A75+1</f>
        <v>34</v>
      </c>
      <c r="B77" s="374"/>
      <c r="C77" s="180"/>
      <c r="D77" s="181"/>
      <c r="E77" s="181"/>
      <c r="F77" s="182"/>
      <c r="G77" s="192"/>
      <c r="H77" s="364"/>
      <c r="I77" s="211"/>
      <c r="J77" s="363"/>
      <c r="K77" s="189" t="str">
        <f>IF(ISBLANK(I77),"",IF(I77=$AL$13,$AM$13,IF(I77=$AL$14,$AM$14,IF(I77=$AL$15,$AM$15,IF(I77=$AL$16,$AM$16,IF(I77=$AL$17,$AM$17,IF(I77=$AL$18,$AM$18,IF(I77=$AL$19,$AM$19,IF(I77=$AL$20,$AM$20,IF(I77=$AL$21,$AM$21,))))))))))</f>
        <v/>
      </c>
      <c r="L77" s="188" t="str">
        <f t="shared" ref="L77" si="225">IF(OR(ISBLANK(J77),G77="x"),"",J77*K77)</f>
        <v/>
      </c>
      <c r="M77" s="186" t="str">
        <f t="shared" si="29"/>
        <v/>
      </c>
      <c r="N77" s="337"/>
      <c r="O77" s="232"/>
      <c r="P77" s="232"/>
      <c r="Q77" s="463"/>
      <c r="R77" s="202" t="str">
        <f>IF(I77=$AL$13,$AM$13,IF(OR(I77=$AL$19,I77=$AL$17),(AF77)/2,AF77))</f>
        <v/>
      </c>
      <c r="S77" s="228" t="str">
        <f t="shared" ref="S77" si="226">IF(OR(ISBLANK(B77),B77=B75),"",SUMIF(B$11:B$114,B77,R$11:R$114))</f>
        <v/>
      </c>
      <c r="T77" s="212" t="str">
        <f>IF(J77+N77+O77+P77+Q77&gt;0,+SUM(L77,R77),"")</f>
        <v/>
      </c>
      <c r="U77" s="224" t="str">
        <f>IF(OR(ISBLANK(B77),B77=B75),"",AB77+S77)</f>
        <v/>
      </c>
      <c r="V77" s="509"/>
      <c r="W77" s="183" t="str">
        <f>IF(G77="x",R77,"")</f>
        <v/>
      </c>
      <c r="X77" s="226" t="str">
        <f t="shared" ref="X77" si="227">IF(OR(ISBLANK($B77),$B77=$B75),"",SUMIFS($L$11:$L$114,$B$11:$B$114,$B77,$I$11:$I$114,$AL$13)+SUMIFS($L$11:$L$114,$B$11:$B$114,$B77,$I$11:$I$114,$AL$14)+SUMIFS($L$11:$L$114,$B$11:$B$114,$B77,$I$11:$I$114,$AL$15)+SUMIFS($L$11:$L$114,$B$11:$B$114,$B77,$I$11:$I$114,$AL$16)+SUMIFS($L$11:$L$114,$B$11:$B$114,$B77,$I$11:$I$114,$AL$17))</f>
        <v/>
      </c>
      <c r="Y77" s="340" t="str">
        <f t="shared" ref="Y77" si="228">IF(OR(ISBLANK($B77),$B77=$B75),"",SUMIFS($L$11:$L$114,$B$11:$B$114,$B77,$I$11:$I$114,$AL$18)+SUMIFS($L$11:$L$114,$B$11:$B$114,$B77,$I$11:$I$114,$AL$19))</f>
        <v/>
      </c>
      <c r="Z77" s="340" t="str">
        <f t="shared" ref="Z77" si="229">IF(OR(ISBLANK($B77),$B77=$B75),"",SUMIFS($L$11:$L$114,$B$11:$B$114,$B77,$I$11:$I$114,$AL$20)+SUMIFS($L$11:$L$114,$B$11:$B$114,$B77,$I$11:$I$114,$AL$21))</f>
        <v/>
      </c>
      <c r="AA77" s="340" t="str">
        <f t="shared" ref="AA77" si="230">IF(OR(ISBLANK($B77),$B77=$B75),"",IF(($X77)/$J77&gt;$AB$5,$AB$5*$J77,$X77))</f>
        <v/>
      </c>
      <c r="AB77" s="196" t="str">
        <f t="shared" ref="AB77" si="231">IF(OR(ISBLANK($B77),$B77=$B75),"",IF(($Y77+$AA77)/$J77&gt;$AB$6,$AB$6*$J77,$Y77+$AA77)+$Z77)</f>
        <v/>
      </c>
      <c r="AC77" s="215" t="str">
        <f>IF(G77="x","",IF(H77="","",H77))</f>
        <v/>
      </c>
      <c r="AD77" s="204">
        <f>IF(G77="X","",I77)</f>
        <v>0</v>
      </c>
      <c r="AE77" s="223">
        <f>IF(G77="X","",J77)</f>
        <v>0</v>
      </c>
      <c r="AF77" s="222" t="str">
        <f>IF(J77+N77+O77+P77+Q77&gt;0,+N77*$AN$36+O77*$AN$38+P77*$AN$40+Q77*$AN$42,"")</f>
        <v/>
      </c>
      <c r="AG77" s="14"/>
      <c r="AH77" s="81"/>
      <c r="AP77" s="91"/>
    </row>
    <row r="78" spans="1:42" ht="12" customHeight="1" thickBot="1" x14ac:dyDescent="0.4">
      <c r="A78" s="158"/>
      <c r="B78" s="375"/>
      <c r="C78" s="177"/>
      <c r="D78" s="178"/>
      <c r="E78" s="178"/>
      <c r="F78" s="179"/>
      <c r="G78" s="192"/>
      <c r="H78" s="365"/>
      <c r="I78" s="208"/>
      <c r="J78" s="210"/>
      <c r="K78" s="190"/>
      <c r="L78" s="185"/>
      <c r="M78" s="187"/>
      <c r="N78" s="338"/>
      <c r="O78" s="233"/>
      <c r="P78" s="233"/>
      <c r="Q78" s="464"/>
      <c r="R78" s="203"/>
      <c r="S78" s="229"/>
      <c r="T78" s="212"/>
      <c r="U78" s="225"/>
      <c r="V78" s="509"/>
      <c r="W78" s="183"/>
      <c r="X78" s="227"/>
      <c r="Y78" s="341"/>
      <c r="Z78" s="341"/>
      <c r="AA78" s="341"/>
      <c r="AB78" s="196"/>
      <c r="AC78" s="204"/>
      <c r="AD78" s="204"/>
      <c r="AE78" s="223"/>
      <c r="AF78" s="222"/>
      <c r="AG78" s="14"/>
      <c r="AH78" s="230" t="s">
        <v>64</v>
      </c>
      <c r="AI78" s="154"/>
      <c r="AJ78" s="154"/>
      <c r="AK78" s="154"/>
      <c r="AL78" s="154"/>
      <c r="AM78" s="154"/>
      <c r="AN78" s="154"/>
      <c r="AO78" s="154"/>
      <c r="AP78" s="231"/>
    </row>
    <row r="79" spans="1:42" ht="12" customHeight="1" thickTop="1" x14ac:dyDescent="0.35">
      <c r="A79" s="158">
        <f>+A77+1</f>
        <v>35</v>
      </c>
      <c r="B79" s="173"/>
      <c r="C79" s="180"/>
      <c r="D79" s="181"/>
      <c r="E79" s="181"/>
      <c r="F79" s="182"/>
      <c r="G79" s="192"/>
      <c r="H79" s="206"/>
      <c r="I79" s="248"/>
      <c r="J79" s="363"/>
      <c r="K79" s="189" t="str">
        <f>IF(ISBLANK(I79),"",IF(I79=$AL$13,$AM$13,IF(I79=$AL$14,$AM$14,IF(I79=$AL$15,$AM$15,IF(I79=$AL$16,$AM$16,IF(I79=$AL$17,$AM$17,IF(I79=$AL$18,$AM$18,IF(I79=$AL$19,$AM$19,IF(I79=$AL$20,$AM$20,IF(I79=$AL$21,$AM$21,))))))))))</f>
        <v/>
      </c>
      <c r="L79" s="188" t="str">
        <f t="shared" ref="L79" si="232">IF(OR(ISBLANK(J79),G79="x"),"",J79*K79)</f>
        <v/>
      </c>
      <c r="M79" s="186" t="str">
        <f t="shared" si="29"/>
        <v/>
      </c>
      <c r="N79" s="220"/>
      <c r="O79" s="221"/>
      <c r="P79" s="232"/>
      <c r="Q79" s="463"/>
      <c r="R79" s="202" t="str">
        <f>IF(I79=$AL$13,$AM$13,IF(OR(I79=$AL$19,I79=$AL$17),(AF79)/2,AF79))</f>
        <v/>
      </c>
      <c r="S79" s="228" t="str">
        <f t="shared" ref="S79" si="233">IF(OR(ISBLANK(B79),B79=B77),"",SUMIF(B$11:B$114,B79,R$11:R$114))</f>
        <v/>
      </c>
      <c r="T79" s="212" t="str">
        <f>IF(J79+N79+O79+P79+Q79&gt;0,+SUM(L79,R79),"")</f>
        <v/>
      </c>
      <c r="U79" s="224" t="str">
        <f>IF(OR(ISBLANK(B79),B79=B77),"",AB79+S79)</f>
        <v/>
      </c>
      <c r="V79" s="509"/>
      <c r="W79" s="183" t="str">
        <f>IF(G79="x",R79,"")</f>
        <v/>
      </c>
      <c r="X79" s="226" t="str">
        <f t="shared" ref="X79" si="234">IF(OR(ISBLANK($B79),$B79=$B77),"",SUMIFS($L$11:$L$114,$B$11:$B$114,$B79,$I$11:$I$114,$AL$13)+SUMIFS($L$11:$L$114,$B$11:$B$114,$B79,$I$11:$I$114,$AL$14)+SUMIFS($L$11:$L$114,$B$11:$B$114,$B79,$I$11:$I$114,$AL$15)+SUMIFS($L$11:$L$114,$B$11:$B$114,$B79,$I$11:$I$114,$AL$16)+SUMIFS($L$11:$L$114,$B$11:$B$114,$B79,$I$11:$I$114,$AL$17))</f>
        <v/>
      </c>
      <c r="Y79" s="340" t="str">
        <f t="shared" ref="Y79" si="235">IF(OR(ISBLANK($B79),$B79=$B77),"",SUMIFS($L$11:$L$114,$B$11:$B$114,$B79,$I$11:$I$114,$AL$18)+SUMIFS($L$11:$L$114,$B$11:$B$114,$B79,$I$11:$I$114,$AL$19))</f>
        <v/>
      </c>
      <c r="Z79" s="340" t="str">
        <f t="shared" ref="Z79" si="236">IF(OR(ISBLANK($B79),$B79=$B77),"",SUMIFS($L$11:$L$114,$B$11:$B$114,$B79,$I$11:$I$114,$AL$20)+SUMIFS($L$11:$L$114,$B$11:$B$114,$B79,$I$11:$I$114,$AL$21))</f>
        <v/>
      </c>
      <c r="AA79" s="340" t="str">
        <f t="shared" ref="AA79" si="237">IF(OR(ISBLANK($B79),$B79=$B77),"",IF(($X79)/$J79&gt;$AB$5,$AB$5*$J79,$X79))</f>
        <v/>
      </c>
      <c r="AB79" s="196" t="str">
        <f t="shared" ref="AB79" si="238">IF(OR(ISBLANK($B79),$B79=$B77),"",IF(($Y79+$AA79)/$J79&gt;$AB$6,$AB$6*$J79,$Y79+$AA79)+$Z79)</f>
        <v/>
      </c>
      <c r="AC79" s="215" t="str">
        <f>IF(G79="x","",IF(H79="","",H79))</f>
        <v/>
      </c>
      <c r="AD79" s="204">
        <f>IF(G79="X","",I79)</f>
        <v>0</v>
      </c>
      <c r="AE79" s="223">
        <f>IF(G79="X","",J79)</f>
        <v>0</v>
      </c>
      <c r="AF79" s="222" t="str">
        <f>IF(J79+N79+O79+P79+Q79&gt;0,+N79*$AN$36+O79*$AN$38+P79*$AN$40+Q79*$AN$42,"")</f>
        <v/>
      </c>
      <c r="AG79" s="14"/>
      <c r="AH79" s="218">
        <v>1</v>
      </c>
      <c r="AI79" s="162"/>
      <c r="AJ79" s="163"/>
      <c r="AK79" s="163"/>
      <c r="AL79" s="163"/>
      <c r="AM79" s="163"/>
      <c r="AN79" s="163"/>
      <c r="AO79" s="163"/>
      <c r="AP79" s="164"/>
    </row>
    <row r="80" spans="1:42" ht="12" customHeight="1" x14ac:dyDescent="0.35">
      <c r="A80" s="158"/>
      <c r="B80" s="173"/>
      <c r="C80" s="177"/>
      <c r="D80" s="178"/>
      <c r="E80" s="178"/>
      <c r="F80" s="179"/>
      <c r="G80" s="192"/>
      <c r="H80" s="206"/>
      <c r="I80" s="248"/>
      <c r="J80" s="210"/>
      <c r="K80" s="190"/>
      <c r="L80" s="185"/>
      <c r="M80" s="187"/>
      <c r="N80" s="220"/>
      <c r="O80" s="221"/>
      <c r="P80" s="233"/>
      <c r="Q80" s="464"/>
      <c r="R80" s="203"/>
      <c r="S80" s="229"/>
      <c r="T80" s="212"/>
      <c r="U80" s="225"/>
      <c r="V80" s="509"/>
      <c r="W80" s="183"/>
      <c r="X80" s="227"/>
      <c r="Y80" s="341"/>
      <c r="Z80" s="341"/>
      <c r="AA80" s="341"/>
      <c r="AB80" s="196"/>
      <c r="AC80" s="204"/>
      <c r="AD80" s="204"/>
      <c r="AE80" s="223"/>
      <c r="AF80" s="222"/>
      <c r="AG80" s="14"/>
      <c r="AH80" s="219"/>
      <c r="AI80" s="165"/>
      <c r="AJ80" s="166"/>
      <c r="AK80" s="166"/>
      <c r="AL80" s="166"/>
      <c r="AM80" s="166"/>
      <c r="AN80" s="166"/>
      <c r="AO80" s="166"/>
      <c r="AP80" s="167"/>
    </row>
    <row r="81" spans="1:42" ht="12" customHeight="1" x14ac:dyDescent="0.35">
      <c r="A81" s="158">
        <f>+A79+1</f>
        <v>36</v>
      </c>
      <c r="B81" s="173"/>
      <c r="C81" s="180"/>
      <c r="D81" s="181"/>
      <c r="E81" s="181"/>
      <c r="F81" s="182"/>
      <c r="G81" s="192"/>
      <c r="H81" s="206"/>
      <c r="I81" s="248"/>
      <c r="J81" s="363"/>
      <c r="K81" s="189" t="str">
        <f>IF(ISBLANK(I81),"",IF(I81=$AL$13,$AM$13,IF(I81=$AL$14,$AM$14,IF(I81=$AL$15,$AM$15,IF(I81=$AL$16,$AM$16,IF(I81=$AL$17,$AM$17,IF(I81=$AL$18,$AM$18,IF(I81=$AL$19,$AM$19,IF(I81=$AL$20,$AM$20,IF(I81=$AL$21,$AM$21,))))))))))</f>
        <v/>
      </c>
      <c r="L81" s="188" t="str">
        <f t="shared" ref="L81" si="239">IF(OR(ISBLANK(J81),G81="x"),"",J81*K81)</f>
        <v/>
      </c>
      <c r="M81" s="186" t="str">
        <f t="shared" si="29"/>
        <v/>
      </c>
      <c r="N81" s="220"/>
      <c r="O81" s="221"/>
      <c r="P81" s="232"/>
      <c r="Q81" s="463"/>
      <c r="R81" s="202" t="str">
        <f>IF(I81=$AL$13,$AM$13,IF(OR(I81=$AL$19,I81=$AL$17),(AF81)/2,AF81))</f>
        <v/>
      </c>
      <c r="S81" s="228" t="str">
        <f t="shared" ref="S81" si="240">IF(OR(ISBLANK(B81),B81=B79),"",SUMIF(B$11:B$114,B81,R$11:R$114))</f>
        <v/>
      </c>
      <c r="T81" s="212" t="str">
        <f>IF(J81+N81+O81+P81+Q81&gt;0,+SUM(L81,R81),"")</f>
        <v/>
      </c>
      <c r="U81" s="224" t="str">
        <f>IF(OR(ISBLANK(B81),B81=B79),"",AB81+S81)</f>
        <v/>
      </c>
      <c r="V81" s="509"/>
      <c r="W81" s="183" t="str">
        <f>IF(G81="x",R81,"")</f>
        <v/>
      </c>
      <c r="X81" s="226" t="str">
        <f t="shared" ref="X81" si="241">IF(OR(ISBLANK($B81),$B81=$B79),"",SUMIFS($L$11:$L$114,$B$11:$B$114,$B81,$I$11:$I$114,$AL$13)+SUMIFS($L$11:$L$114,$B$11:$B$114,$B81,$I$11:$I$114,$AL$14)+SUMIFS($L$11:$L$114,$B$11:$B$114,$B81,$I$11:$I$114,$AL$15)+SUMIFS($L$11:$L$114,$B$11:$B$114,$B81,$I$11:$I$114,$AL$16)+SUMIFS($L$11:$L$114,$B$11:$B$114,$B81,$I$11:$I$114,$AL$17))</f>
        <v/>
      </c>
      <c r="Y81" s="340" t="str">
        <f t="shared" ref="Y81" si="242">IF(OR(ISBLANK($B81),$B81=$B79),"",SUMIFS($L$11:$L$114,$B$11:$B$114,$B81,$I$11:$I$114,$AL$18)+SUMIFS($L$11:$L$114,$B$11:$B$114,$B81,$I$11:$I$114,$AL$19))</f>
        <v/>
      </c>
      <c r="Z81" s="340" t="str">
        <f t="shared" ref="Z81" si="243">IF(OR(ISBLANK($B81),$B81=$B79),"",SUMIFS($L$11:$L$114,$B$11:$B$114,$B81,$I$11:$I$114,$AL$20)+SUMIFS($L$11:$L$114,$B$11:$B$114,$B81,$I$11:$I$114,$AL$21))</f>
        <v/>
      </c>
      <c r="AA81" s="340" t="str">
        <f t="shared" ref="AA81" si="244">IF(OR(ISBLANK($B81),$B81=$B79),"",IF(($X81)/$J81&gt;$AB$5,$AB$5*$J81,$X81))</f>
        <v/>
      </c>
      <c r="AB81" s="196" t="str">
        <f t="shared" ref="AB81" si="245">IF(OR(ISBLANK($B81),$B81=$B79),"",IF(($Y81+$AA81)/$J81&gt;$AB$6,$AB$6*$J81,$Y81+$AA81)+$Z81)</f>
        <v/>
      </c>
      <c r="AC81" s="215" t="str">
        <f>IF(G81="x","",IF(H81="","",H81))</f>
        <v/>
      </c>
      <c r="AD81" s="204">
        <f>IF(G81="X","",I81)</f>
        <v>0</v>
      </c>
      <c r="AE81" s="223">
        <f>IF(G81="X","",J81)</f>
        <v>0</v>
      </c>
      <c r="AF81" s="222" t="str">
        <f>IF(J81+N81+O81+P81+Q81&gt;0,+N81*$AN$36+O81*$AN$38+P81*$AN$40+Q81*$AN$42,"")</f>
        <v/>
      </c>
      <c r="AG81" s="14"/>
      <c r="AH81" s="213">
        <v>2</v>
      </c>
      <c r="AI81" s="168"/>
      <c r="AJ81" s="166"/>
      <c r="AK81" s="166"/>
      <c r="AL81" s="166"/>
      <c r="AM81" s="166"/>
      <c r="AN81" s="166"/>
      <c r="AO81" s="166"/>
      <c r="AP81" s="167"/>
    </row>
    <row r="82" spans="1:42" ht="12" customHeight="1" x14ac:dyDescent="0.35">
      <c r="A82" s="158"/>
      <c r="B82" s="173"/>
      <c r="C82" s="177"/>
      <c r="D82" s="178"/>
      <c r="E82" s="178"/>
      <c r="F82" s="179"/>
      <c r="G82" s="192"/>
      <c r="H82" s="206"/>
      <c r="I82" s="248"/>
      <c r="J82" s="210"/>
      <c r="K82" s="190"/>
      <c r="L82" s="185"/>
      <c r="M82" s="187"/>
      <c r="N82" s="220"/>
      <c r="O82" s="221"/>
      <c r="P82" s="233"/>
      <c r="Q82" s="464"/>
      <c r="R82" s="203"/>
      <c r="S82" s="229"/>
      <c r="T82" s="212"/>
      <c r="U82" s="225"/>
      <c r="V82" s="509"/>
      <c r="W82" s="183"/>
      <c r="X82" s="227"/>
      <c r="Y82" s="341"/>
      <c r="Z82" s="341"/>
      <c r="AA82" s="341"/>
      <c r="AB82" s="196"/>
      <c r="AC82" s="204"/>
      <c r="AD82" s="204"/>
      <c r="AE82" s="223"/>
      <c r="AF82" s="222"/>
      <c r="AG82" s="14"/>
      <c r="AH82" s="214"/>
      <c r="AI82" s="165"/>
      <c r="AJ82" s="166"/>
      <c r="AK82" s="166"/>
      <c r="AL82" s="166"/>
      <c r="AM82" s="166"/>
      <c r="AN82" s="166"/>
      <c r="AO82" s="166"/>
      <c r="AP82" s="167"/>
    </row>
    <row r="83" spans="1:42" ht="12" customHeight="1" x14ac:dyDescent="0.35">
      <c r="A83" s="158">
        <f>+A81+1</f>
        <v>37</v>
      </c>
      <c r="B83" s="173"/>
      <c r="C83" s="180"/>
      <c r="D83" s="181"/>
      <c r="E83" s="181"/>
      <c r="F83" s="182"/>
      <c r="G83" s="192"/>
      <c r="H83" s="206"/>
      <c r="I83" s="248"/>
      <c r="J83" s="363"/>
      <c r="K83" s="189" t="str">
        <f>IF(ISBLANK(I83),"",IF(I83=$AL$13,$AM$13,IF(I83=$AL$14,$AM$14,IF(I83=$AL$15,$AM$15,IF(I83=$AL$16,$AM$16,IF(I83=$AL$17,$AM$17,IF(I83=$AL$18,$AM$18,IF(I83=$AL$19,$AM$19,IF(I83=$AL$20,$AM$20,IF(I83=$AL$21,$AM$21,))))))))))</f>
        <v/>
      </c>
      <c r="L83" s="188" t="str">
        <f t="shared" ref="L83" si="246">IF(OR(ISBLANK(J83),G83="x"),"",J83*K83)</f>
        <v/>
      </c>
      <c r="M83" s="186" t="str">
        <f t="shared" si="29"/>
        <v/>
      </c>
      <c r="N83" s="220"/>
      <c r="O83" s="221"/>
      <c r="P83" s="232"/>
      <c r="Q83" s="463"/>
      <c r="R83" s="202" t="str">
        <f>IF(I83=$AL$13,$AM$13,IF(OR(I83=$AL$19,I83=$AL$17),(AF83)/2,AF83))</f>
        <v/>
      </c>
      <c r="S83" s="228" t="str">
        <f t="shared" ref="S83" si="247">IF(OR(ISBLANK(B83),B83=B81),"",SUMIF(B$11:B$114,B83,R$11:R$114))</f>
        <v/>
      </c>
      <c r="T83" s="212" t="str">
        <f>IF(J83+N83+O83+P83+Q83&gt;0,+SUM(L83,R83),"")</f>
        <v/>
      </c>
      <c r="U83" s="224" t="str">
        <f>IF(OR(ISBLANK(B83),B83=B81),"",AB83+S83)</f>
        <v/>
      </c>
      <c r="V83" s="509"/>
      <c r="W83" s="183" t="str">
        <f>IF(G83="x",R83,"")</f>
        <v/>
      </c>
      <c r="X83" s="226" t="str">
        <f t="shared" ref="X83" si="248">IF(OR(ISBLANK($B83),$B83=$B81),"",SUMIFS($L$11:$L$114,$B$11:$B$114,$B83,$I$11:$I$114,$AL$13)+SUMIFS($L$11:$L$114,$B$11:$B$114,$B83,$I$11:$I$114,$AL$14)+SUMIFS($L$11:$L$114,$B$11:$B$114,$B83,$I$11:$I$114,$AL$15)+SUMIFS($L$11:$L$114,$B$11:$B$114,$B83,$I$11:$I$114,$AL$16)+SUMIFS($L$11:$L$114,$B$11:$B$114,$B83,$I$11:$I$114,$AL$17))</f>
        <v/>
      </c>
      <c r="Y83" s="340" t="str">
        <f t="shared" ref="Y83" si="249">IF(OR(ISBLANK($B83),$B83=$B81),"",SUMIFS($L$11:$L$114,$B$11:$B$114,$B83,$I$11:$I$114,$AL$18)+SUMIFS($L$11:$L$114,$B$11:$B$114,$B83,$I$11:$I$114,$AL$19))</f>
        <v/>
      </c>
      <c r="Z83" s="340" t="str">
        <f t="shared" ref="Z83" si="250">IF(OR(ISBLANK($B83),$B83=$B81),"",SUMIFS($L$11:$L$114,$B$11:$B$114,$B83,$I$11:$I$114,$AL$20)+SUMIFS($L$11:$L$114,$B$11:$B$114,$B83,$I$11:$I$114,$AL$21))</f>
        <v/>
      </c>
      <c r="AA83" s="340" t="str">
        <f t="shared" ref="AA83" si="251">IF(OR(ISBLANK($B83),$B83=$B81),"",IF(($X83)/$J83&gt;$AB$5,$AB$5*$J83,$X83))</f>
        <v/>
      </c>
      <c r="AB83" s="196" t="str">
        <f t="shared" ref="AB83" si="252">IF(OR(ISBLANK($B83),$B83=$B81),"",IF(($Y83+$AA83)/$J83&gt;$AB$6,$AB$6*$J83,$Y83+$AA83)+$Z83)</f>
        <v/>
      </c>
      <c r="AC83" s="215" t="str">
        <f>IF(G83="x","",IF(H83="","",H83))</f>
        <v/>
      </c>
      <c r="AD83" s="204">
        <f>IF(G83="X","",I83)</f>
        <v>0</v>
      </c>
      <c r="AE83" s="223">
        <f>IF(G83="X","",J83)</f>
        <v>0</v>
      </c>
      <c r="AF83" s="222" t="str">
        <f>IF(J83+N83+O83+P83+Q83&gt;0,+N83*$AN$36+O83*$AN$38+P83*$AN$40+Q83*$AN$42,"")</f>
        <v/>
      </c>
      <c r="AG83" s="14"/>
      <c r="AH83" s="213">
        <v>3</v>
      </c>
      <c r="AI83" s="168"/>
      <c r="AJ83" s="166"/>
      <c r="AK83" s="166"/>
      <c r="AL83" s="166"/>
      <c r="AM83" s="166"/>
      <c r="AN83" s="166"/>
      <c r="AO83" s="166"/>
      <c r="AP83" s="167"/>
    </row>
    <row r="84" spans="1:42" ht="12" customHeight="1" x14ac:dyDescent="0.35">
      <c r="A84" s="158"/>
      <c r="B84" s="173"/>
      <c r="C84" s="177"/>
      <c r="D84" s="178"/>
      <c r="E84" s="178"/>
      <c r="F84" s="179"/>
      <c r="G84" s="192"/>
      <c r="H84" s="206"/>
      <c r="I84" s="248"/>
      <c r="J84" s="210"/>
      <c r="K84" s="190"/>
      <c r="L84" s="185"/>
      <c r="M84" s="187"/>
      <c r="N84" s="220"/>
      <c r="O84" s="221"/>
      <c r="P84" s="233"/>
      <c r="Q84" s="464"/>
      <c r="R84" s="203"/>
      <c r="S84" s="229"/>
      <c r="T84" s="212"/>
      <c r="U84" s="225"/>
      <c r="V84" s="509"/>
      <c r="W84" s="183"/>
      <c r="X84" s="227"/>
      <c r="Y84" s="341"/>
      <c r="Z84" s="341"/>
      <c r="AA84" s="341"/>
      <c r="AB84" s="196"/>
      <c r="AC84" s="204"/>
      <c r="AD84" s="204"/>
      <c r="AE84" s="223"/>
      <c r="AF84" s="222"/>
      <c r="AG84" s="14"/>
      <c r="AH84" s="214"/>
      <c r="AI84" s="165"/>
      <c r="AJ84" s="166"/>
      <c r="AK84" s="166"/>
      <c r="AL84" s="166"/>
      <c r="AM84" s="166"/>
      <c r="AN84" s="166"/>
      <c r="AO84" s="166"/>
      <c r="AP84" s="167"/>
    </row>
    <row r="85" spans="1:42" ht="12" customHeight="1" x14ac:dyDescent="0.35">
      <c r="A85" s="158">
        <f>+A83+1</f>
        <v>38</v>
      </c>
      <c r="B85" s="173"/>
      <c r="C85" s="180"/>
      <c r="D85" s="181"/>
      <c r="E85" s="181"/>
      <c r="F85" s="182"/>
      <c r="G85" s="192"/>
      <c r="H85" s="206"/>
      <c r="I85" s="248"/>
      <c r="J85" s="363"/>
      <c r="K85" s="189" t="str">
        <f>IF(ISBLANK(I85),"",IF(I85=$AL$13,$AM$13,IF(I85=$AL$14,$AM$14,IF(I85=$AL$15,$AM$15,IF(I85=$AL$16,$AM$16,IF(I85=$AL$17,$AM$17,IF(I85=$AL$18,$AM$18,IF(I85=$AL$19,$AM$19,IF(I85=$AL$20,$AM$20,IF(I85=$AL$21,$AM$21,))))))))))</f>
        <v/>
      </c>
      <c r="L85" s="188" t="str">
        <f t="shared" ref="L85" si="253">IF(OR(ISBLANK(J85),G85="x"),"",J85*K85)</f>
        <v/>
      </c>
      <c r="M85" s="186" t="str">
        <f t="shared" ref="M85:M113" si="254">IF(AB85&gt;0,AB85,"")</f>
        <v/>
      </c>
      <c r="N85" s="220"/>
      <c r="O85" s="221"/>
      <c r="P85" s="232"/>
      <c r="Q85" s="463"/>
      <c r="R85" s="202" t="str">
        <f>IF(I85=$AL$13,$AM$13,IF(OR(I85=$AL$19,I85=$AL$17),(AF85)/2,AF85))</f>
        <v/>
      </c>
      <c r="S85" s="228" t="str">
        <f t="shared" ref="S85" si="255">IF(OR(ISBLANK(B85),B85=B83),"",SUMIF(B$11:B$114,B85,R$11:R$114))</f>
        <v/>
      </c>
      <c r="T85" s="212" t="str">
        <f>IF(J85+N85+O85+P85+Q85&gt;0,+SUM(L85,R85),"")</f>
        <v/>
      </c>
      <c r="U85" s="224" t="str">
        <f>IF(OR(ISBLANK(B85),B85=B83),"",AB85+S85)</f>
        <v/>
      </c>
      <c r="V85" s="509"/>
      <c r="W85" s="183" t="str">
        <f>IF(G85="x",R85,"")</f>
        <v/>
      </c>
      <c r="X85" s="226" t="str">
        <f t="shared" ref="X85" si="256">IF(OR(ISBLANK($B85),$B85=$B83),"",SUMIFS($L$11:$L$114,$B$11:$B$114,$B85,$I$11:$I$114,$AL$13)+SUMIFS($L$11:$L$114,$B$11:$B$114,$B85,$I$11:$I$114,$AL$14)+SUMIFS($L$11:$L$114,$B$11:$B$114,$B85,$I$11:$I$114,$AL$15)+SUMIFS($L$11:$L$114,$B$11:$B$114,$B85,$I$11:$I$114,$AL$16)+SUMIFS($L$11:$L$114,$B$11:$B$114,$B85,$I$11:$I$114,$AL$17))</f>
        <v/>
      </c>
      <c r="Y85" s="340" t="str">
        <f t="shared" ref="Y85" si="257">IF(OR(ISBLANK($B85),$B85=$B83),"",SUMIFS($L$11:$L$114,$B$11:$B$114,$B85,$I$11:$I$114,$AL$18)+SUMIFS($L$11:$L$114,$B$11:$B$114,$B85,$I$11:$I$114,$AL$19))</f>
        <v/>
      </c>
      <c r="Z85" s="340" t="str">
        <f t="shared" ref="Z85" si="258">IF(OR(ISBLANK($B85),$B85=$B83),"",SUMIFS($L$11:$L$114,$B$11:$B$114,$B85,$I$11:$I$114,$AL$20)+SUMIFS($L$11:$L$114,$B$11:$B$114,$B85,$I$11:$I$114,$AL$21))</f>
        <v/>
      </c>
      <c r="AA85" s="340" t="str">
        <f t="shared" ref="AA85" si="259">IF(OR(ISBLANK($B85),$B85=$B83),"",IF(($X85)/$J85&gt;$AB$5,$AB$5*$J85,$X85))</f>
        <v/>
      </c>
      <c r="AB85" s="196" t="str">
        <f t="shared" ref="AB85" si="260">IF(OR(ISBLANK($B85),$B85=$B83),"",IF(($Y85+$AA85)/$J85&gt;$AB$6,$AB$6*$J85,$Y85+$AA85)+$Z85)</f>
        <v/>
      </c>
      <c r="AC85" s="215" t="str">
        <f>IF(G85="x","",IF(H85="","",H85))</f>
        <v/>
      </c>
      <c r="AD85" s="204">
        <f>IF(G85="X","",I85)</f>
        <v>0</v>
      </c>
      <c r="AE85" s="223">
        <f>IF(G85="X","",J85)</f>
        <v>0</v>
      </c>
      <c r="AF85" s="222" t="str">
        <f>IF(J85+N85+O85+P85+Q85&gt;0,+N85*$AN$36+O85*$AN$38+P85*$AN$40+Q85*$AN$42,"")</f>
        <v/>
      </c>
      <c r="AG85" s="14"/>
      <c r="AH85" s="213">
        <v>4</v>
      </c>
      <c r="AI85" s="168"/>
      <c r="AJ85" s="166"/>
      <c r="AK85" s="166"/>
      <c r="AL85" s="166"/>
      <c r="AM85" s="166"/>
      <c r="AN85" s="166"/>
      <c r="AO85" s="166"/>
      <c r="AP85" s="167"/>
    </row>
    <row r="86" spans="1:42" ht="12" customHeight="1" x14ac:dyDescent="0.35">
      <c r="A86" s="158"/>
      <c r="B86" s="173"/>
      <c r="C86" s="177"/>
      <c r="D86" s="178"/>
      <c r="E86" s="178"/>
      <c r="F86" s="179"/>
      <c r="G86" s="192"/>
      <c r="H86" s="206"/>
      <c r="I86" s="248"/>
      <c r="J86" s="210"/>
      <c r="K86" s="190"/>
      <c r="L86" s="185"/>
      <c r="M86" s="187"/>
      <c r="N86" s="220"/>
      <c r="O86" s="221"/>
      <c r="P86" s="233"/>
      <c r="Q86" s="464"/>
      <c r="R86" s="203"/>
      <c r="S86" s="229"/>
      <c r="T86" s="212"/>
      <c r="U86" s="225"/>
      <c r="V86" s="509"/>
      <c r="W86" s="183"/>
      <c r="X86" s="227"/>
      <c r="Y86" s="341"/>
      <c r="Z86" s="341"/>
      <c r="AA86" s="341"/>
      <c r="AB86" s="196"/>
      <c r="AC86" s="204"/>
      <c r="AD86" s="204"/>
      <c r="AE86" s="223"/>
      <c r="AF86" s="222"/>
      <c r="AG86" s="14"/>
      <c r="AH86" s="214"/>
      <c r="AI86" s="165"/>
      <c r="AJ86" s="166"/>
      <c r="AK86" s="166"/>
      <c r="AL86" s="166"/>
      <c r="AM86" s="166"/>
      <c r="AN86" s="166"/>
      <c r="AO86" s="166"/>
      <c r="AP86" s="167"/>
    </row>
    <row r="87" spans="1:42" ht="12" customHeight="1" x14ac:dyDescent="0.35">
      <c r="A87" s="158">
        <f>+A85+1</f>
        <v>39</v>
      </c>
      <c r="B87" s="173"/>
      <c r="C87" s="180"/>
      <c r="D87" s="181"/>
      <c r="E87" s="181"/>
      <c r="F87" s="182"/>
      <c r="G87" s="192"/>
      <c r="H87" s="364"/>
      <c r="I87" s="248"/>
      <c r="J87" s="363"/>
      <c r="K87" s="189" t="str">
        <f>IF(ISBLANK(I87),"",IF(I87=$AL$13,$AM$13,IF(I87=$AL$14,$AM$14,IF(I87=$AL$15,$AM$15,IF(I87=$AL$16,$AM$16,IF(I87=$AL$17,$AM$17,IF(I87=$AL$18,$AM$18,IF(I87=$AL$19,$AM$19,IF(I87=$AL$20,$AM$20,IF(I87=$AL$21,$AM$21,))))))))))</f>
        <v/>
      </c>
      <c r="L87" s="188" t="str">
        <f t="shared" ref="L87" si="261">IF(OR(ISBLANK(J87),G87="x"),"",J87*K87)</f>
        <v/>
      </c>
      <c r="M87" s="186" t="str">
        <f t="shared" si="254"/>
        <v/>
      </c>
      <c r="N87" s="337"/>
      <c r="O87" s="232"/>
      <c r="P87" s="232"/>
      <c r="Q87" s="463"/>
      <c r="R87" s="202" t="str">
        <f>IF(I87=$AL$13,$AM$13,IF(OR(I87=$AL$19,I87=$AL$17),(AF87)/2,AF87))</f>
        <v/>
      </c>
      <c r="S87" s="228" t="str">
        <f t="shared" ref="S87" si="262">IF(OR(ISBLANK(B87),B87=B85),"",SUMIF(B$11:B$114,B87,R$11:R$114))</f>
        <v/>
      </c>
      <c r="T87" s="212" t="str">
        <f>IF(J87+N87+O87+P87+Q87&gt;0,+SUM(L87,R87),"")</f>
        <v/>
      </c>
      <c r="U87" s="224" t="str">
        <f>IF(OR(ISBLANK(B87),B87=B85),"",AB87+S87)</f>
        <v/>
      </c>
      <c r="V87" s="509"/>
      <c r="W87" s="183" t="str">
        <f>IF(G87="x",R87,"")</f>
        <v/>
      </c>
      <c r="X87" s="226" t="str">
        <f t="shared" ref="X87" si="263">IF(OR(ISBLANK($B87),$B87=$B85),"",SUMIFS($L$11:$L$114,$B$11:$B$114,$B87,$I$11:$I$114,$AL$13)+SUMIFS($L$11:$L$114,$B$11:$B$114,$B87,$I$11:$I$114,$AL$14)+SUMIFS($L$11:$L$114,$B$11:$B$114,$B87,$I$11:$I$114,$AL$15)+SUMIFS($L$11:$L$114,$B$11:$B$114,$B87,$I$11:$I$114,$AL$16)+SUMIFS($L$11:$L$114,$B$11:$B$114,$B87,$I$11:$I$114,$AL$17))</f>
        <v/>
      </c>
      <c r="Y87" s="340" t="str">
        <f t="shared" ref="Y87" si="264">IF(OR(ISBLANK($B87),$B87=$B85),"",SUMIFS($L$11:$L$114,$B$11:$B$114,$B87,$I$11:$I$114,$AL$18)+SUMIFS($L$11:$L$114,$B$11:$B$114,$B87,$I$11:$I$114,$AL$19))</f>
        <v/>
      </c>
      <c r="Z87" s="340" t="str">
        <f t="shared" ref="Z87" si="265">IF(OR(ISBLANK($B87),$B87=$B85),"",SUMIFS($L$11:$L$114,$B$11:$B$114,$B87,$I$11:$I$114,$AL$20)+SUMIFS($L$11:$L$114,$B$11:$B$114,$B87,$I$11:$I$114,$AL$21))</f>
        <v/>
      </c>
      <c r="AA87" s="340" t="str">
        <f t="shared" ref="AA87" si="266">IF(OR(ISBLANK($B87),$B87=$B85),"",IF(($X87)/$J87&gt;$AB$5,$AB$5*$J87,$X87))</f>
        <v/>
      </c>
      <c r="AB87" s="196" t="str">
        <f t="shared" ref="AB87" si="267">IF(OR(ISBLANK($B87),$B87=$B85),"",IF(($Y87+$AA87)/$J87&gt;$AB$6,$AB$6*$J87,$Y87+$AA87)+$Z87)</f>
        <v/>
      </c>
      <c r="AC87" s="215" t="str">
        <f>IF(G87="x","",IF(H87="","",H87))</f>
        <v/>
      </c>
      <c r="AD87" s="204">
        <f>IF(G87="X","",I87)</f>
        <v>0</v>
      </c>
      <c r="AE87" s="223">
        <f>IF(G87="X","",J87)</f>
        <v>0</v>
      </c>
      <c r="AF87" s="222" t="str">
        <f>IF(J87+N87+O87+P87+Q87&gt;0,+N87*$AN$36+O87*$AN$38+P87*$AN$40+Q87*$AN$42,"")</f>
        <v/>
      </c>
      <c r="AG87" s="14"/>
      <c r="AH87" s="213">
        <v>5</v>
      </c>
      <c r="AI87" s="168"/>
      <c r="AJ87" s="166"/>
      <c r="AK87" s="166"/>
      <c r="AL87" s="166"/>
      <c r="AM87" s="166"/>
      <c r="AN87" s="166"/>
      <c r="AO87" s="166"/>
      <c r="AP87" s="167"/>
    </row>
    <row r="88" spans="1:42" ht="12" customHeight="1" x14ac:dyDescent="0.35">
      <c r="A88" s="158"/>
      <c r="B88" s="173"/>
      <c r="C88" s="177"/>
      <c r="D88" s="178"/>
      <c r="E88" s="178"/>
      <c r="F88" s="179"/>
      <c r="G88" s="192"/>
      <c r="H88" s="365"/>
      <c r="I88" s="248"/>
      <c r="J88" s="210"/>
      <c r="K88" s="190"/>
      <c r="L88" s="185"/>
      <c r="M88" s="187"/>
      <c r="N88" s="338"/>
      <c r="O88" s="233"/>
      <c r="P88" s="233"/>
      <c r="Q88" s="464"/>
      <c r="R88" s="203"/>
      <c r="S88" s="229"/>
      <c r="T88" s="212"/>
      <c r="U88" s="225"/>
      <c r="V88" s="509"/>
      <c r="W88" s="183"/>
      <c r="X88" s="227"/>
      <c r="Y88" s="341"/>
      <c r="Z88" s="341"/>
      <c r="AA88" s="341"/>
      <c r="AB88" s="196"/>
      <c r="AC88" s="204"/>
      <c r="AD88" s="204"/>
      <c r="AE88" s="223"/>
      <c r="AF88" s="222"/>
      <c r="AG88" s="14"/>
      <c r="AH88" s="214"/>
      <c r="AI88" s="165"/>
      <c r="AJ88" s="166"/>
      <c r="AK88" s="166"/>
      <c r="AL88" s="166"/>
      <c r="AM88" s="166"/>
      <c r="AN88" s="166"/>
      <c r="AO88" s="166"/>
      <c r="AP88" s="167"/>
    </row>
    <row r="89" spans="1:42" ht="12" customHeight="1" x14ac:dyDescent="0.35">
      <c r="A89" s="158">
        <f>+A87+1</f>
        <v>40</v>
      </c>
      <c r="B89" s="173"/>
      <c r="C89" s="180"/>
      <c r="D89" s="181"/>
      <c r="E89" s="181"/>
      <c r="F89" s="182"/>
      <c r="G89" s="192"/>
      <c r="H89" s="364"/>
      <c r="I89" s="248"/>
      <c r="J89" s="363"/>
      <c r="K89" s="189" t="str">
        <f>IF(ISBLANK(I89),"",IF(I89=$AL$13,$AM$13,IF(I89=$AL$14,$AM$14,IF(I89=$AL$15,$AM$15,IF(I89=$AL$16,$AM$16,IF(I89=$AL$17,$AM$17,IF(I89=$AL$18,$AM$18,IF(I89=$AL$19,$AM$19,IF(I89=$AL$20,$AM$20,IF(I89=$AL$21,$AM$21,))))))))))</f>
        <v/>
      </c>
      <c r="L89" s="188" t="str">
        <f t="shared" ref="L89" si="268">IF(OR(ISBLANK(J89),G89="x"),"",J89*K89)</f>
        <v/>
      </c>
      <c r="M89" s="186" t="str">
        <f t="shared" si="254"/>
        <v/>
      </c>
      <c r="N89" s="337"/>
      <c r="O89" s="232"/>
      <c r="P89" s="232"/>
      <c r="Q89" s="463"/>
      <c r="R89" s="202" t="str">
        <f>IF(I89=$AL$13,$AM$13,IF(OR(I89=$AL$19,I89=$AL$17),(AF89)/2,AF89))</f>
        <v/>
      </c>
      <c r="S89" s="228" t="str">
        <f t="shared" ref="S89" si="269">IF(OR(ISBLANK(B89),B89=B87),"",SUMIF(B$11:B$114,B89,R$11:R$114))</f>
        <v/>
      </c>
      <c r="T89" s="212" t="str">
        <f>IF(J89+N89+O89+P89+Q89&gt;0,+SUM(L89,R89),"")</f>
        <v/>
      </c>
      <c r="U89" s="224" t="str">
        <f>IF(OR(ISBLANK(B89),B89=B87),"",AB89+S89)</f>
        <v/>
      </c>
      <c r="V89" s="509"/>
      <c r="W89" s="183" t="str">
        <f>IF(G89="x",R89,"")</f>
        <v/>
      </c>
      <c r="X89" s="226" t="str">
        <f t="shared" ref="X89" si="270">IF(OR(ISBLANK($B89),$B89=$B87),"",SUMIFS($L$11:$L$114,$B$11:$B$114,$B89,$I$11:$I$114,$AL$13)+SUMIFS($L$11:$L$114,$B$11:$B$114,$B89,$I$11:$I$114,$AL$14)+SUMIFS($L$11:$L$114,$B$11:$B$114,$B89,$I$11:$I$114,$AL$15)+SUMIFS($L$11:$L$114,$B$11:$B$114,$B89,$I$11:$I$114,$AL$16)+SUMIFS($L$11:$L$114,$B$11:$B$114,$B89,$I$11:$I$114,$AL$17))</f>
        <v/>
      </c>
      <c r="Y89" s="340" t="str">
        <f t="shared" ref="Y89" si="271">IF(OR(ISBLANK($B89),$B89=$B87),"",SUMIFS($L$11:$L$114,$B$11:$B$114,$B89,$I$11:$I$114,$AL$18)+SUMIFS($L$11:$L$114,$B$11:$B$114,$B89,$I$11:$I$114,$AL$19))</f>
        <v/>
      </c>
      <c r="Z89" s="340" t="str">
        <f t="shared" ref="Z89" si="272">IF(OR(ISBLANK($B89),$B89=$B87),"",SUMIFS($L$11:$L$114,$B$11:$B$114,$B89,$I$11:$I$114,$AL$20)+SUMIFS($L$11:$L$114,$B$11:$B$114,$B89,$I$11:$I$114,$AL$21))</f>
        <v/>
      </c>
      <c r="AA89" s="340" t="str">
        <f t="shared" ref="AA89" si="273">IF(OR(ISBLANK($B89),$B89=$B87),"",IF(($X89)/$J89&gt;$AB$5,$AB$5*$J89,$X89))</f>
        <v/>
      </c>
      <c r="AB89" s="196" t="str">
        <f t="shared" ref="AB89" si="274">IF(OR(ISBLANK($B89),$B89=$B87),"",IF(($Y89+$AA89)/$J89&gt;$AB$6,$AB$6*$J89,$Y89+$AA89)+$Z89)</f>
        <v/>
      </c>
      <c r="AC89" s="215" t="str">
        <f>IF(G89="x","",IF(H89="","",H89))</f>
        <v/>
      </c>
      <c r="AD89" s="204">
        <f>IF(G89="X","",I89)</f>
        <v>0</v>
      </c>
      <c r="AE89" s="223">
        <f>IF(G89="X","",J89)</f>
        <v>0</v>
      </c>
      <c r="AF89" s="222" t="str">
        <f>IF(J89+N89+O89+P89+Q89&gt;0,+N89*$AN$36+O89*$AN$38+P89*$AN$40+Q89*$AN$42,"")</f>
        <v/>
      </c>
      <c r="AG89" s="14"/>
      <c r="AH89" s="213">
        <v>6</v>
      </c>
      <c r="AI89" s="168"/>
      <c r="AJ89" s="166"/>
      <c r="AK89" s="166"/>
      <c r="AL89" s="166"/>
      <c r="AM89" s="166"/>
      <c r="AN89" s="166"/>
      <c r="AO89" s="166"/>
      <c r="AP89" s="167"/>
    </row>
    <row r="90" spans="1:42" ht="12" customHeight="1" thickBot="1" x14ac:dyDescent="0.4">
      <c r="A90" s="158"/>
      <c r="B90" s="173"/>
      <c r="C90" s="177"/>
      <c r="D90" s="178"/>
      <c r="E90" s="178"/>
      <c r="F90" s="179"/>
      <c r="G90" s="192"/>
      <c r="H90" s="365"/>
      <c r="I90" s="248"/>
      <c r="J90" s="210"/>
      <c r="K90" s="190"/>
      <c r="L90" s="185"/>
      <c r="M90" s="187"/>
      <c r="N90" s="338"/>
      <c r="O90" s="233"/>
      <c r="P90" s="233"/>
      <c r="Q90" s="464"/>
      <c r="R90" s="203"/>
      <c r="S90" s="229"/>
      <c r="T90" s="212"/>
      <c r="U90" s="225"/>
      <c r="V90" s="509"/>
      <c r="W90" s="183"/>
      <c r="X90" s="227"/>
      <c r="Y90" s="341"/>
      <c r="Z90" s="341"/>
      <c r="AA90" s="341"/>
      <c r="AB90" s="196"/>
      <c r="AC90" s="204"/>
      <c r="AD90" s="204"/>
      <c r="AE90" s="223"/>
      <c r="AF90" s="222"/>
      <c r="AG90" s="14"/>
      <c r="AH90" s="214"/>
      <c r="AI90" s="193"/>
      <c r="AJ90" s="194"/>
      <c r="AK90" s="194"/>
      <c r="AL90" s="194"/>
      <c r="AM90" s="194"/>
      <c r="AN90" s="194"/>
      <c r="AO90" s="194"/>
      <c r="AP90" s="195"/>
    </row>
    <row r="91" spans="1:42" ht="12" customHeight="1" thickTop="1" x14ac:dyDescent="0.35">
      <c r="A91" s="158">
        <f>+A89+1</f>
        <v>41</v>
      </c>
      <c r="B91" s="374"/>
      <c r="C91" s="180"/>
      <c r="D91" s="181"/>
      <c r="E91" s="181"/>
      <c r="F91" s="182"/>
      <c r="G91" s="192"/>
      <c r="H91" s="364"/>
      <c r="I91" s="211"/>
      <c r="J91" s="363"/>
      <c r="K91" s="189" t="str">
        <f>IF(ISBLANK(I91),"",IF(I91=$AL$13,$AM$13,IF(I91=$AL$14,$AM$14,IF(I91=$AL$15,$AM$15,IF(I91=$AL$16,$AM$16,IF(I91=$AL$17,$AM$17,IF(I91=$AL$18,$AM$18,IF(I91=$AL$19,$AM$19,IF(I91=$AL$20,$AM$20,IF(I91=$AL$21,$AM$21,))))))))))</f>
        <v/>
      </c>
      <c r="L91" s="188" t="str">
        <f t="shared" ref="L91" si="275">IF(OR(ISBLANK(J91),G91="x"),"",J91*K91)</f>
        <v/>
      </c>
      <c r="M91" s="186" t="str">
        <f t="shared" si="254"/>
        <v/>
      </c>
      <c r="N91" s="337"/>
      <c r="O91" s="232"/>
      <c r="P91" s="232"/>
      <c r="Q91" s="463"/>
      <c r="R91" s="202" t="str">
        <f>IF(I91=$AL$13,$AM$13,IF(OR(I91=$AL$19,I91=$AL$17),(AF91)/2,AF91))</f>
        <v/>
      </c>
      <c r="S91" s="228" t="str">
        <f t="shared" ref="S91" si="276">IF(OR(ISBLANK(B91),B91=B89),"",SUMIF(B$11:B$114,B91,R$11:R$114))</f>
        <v/>
      </c>
      <c r="T91" s="212" t="str">
        <f>IF(J91+N91+O91+P91+Q91&gt;0,+SUM(L91,R91),"")</f>
        <v/>
      </c>
      <c r="U91" s="224" t="str">
        <f>IF(OR(ISBLANK(B91),B91=B89),"",AB91+S91)</f>
        <v/>
      </c>
      <c r="V91" s="509"/>
      <c r="W91" s="183" t="str">
        <f>IF(G91="x",R91,"")</f>
        <v/>
      </c>
      <c r="X91" s="226" t="str">
        <f t="shared" ref="X91" si="277">IF(OR(ISBLANK($B91),$B91=$B89),"",SUMIFS($L$11:$L$114,$B$11:$B$114,$B91,$I$11:$I$114,$AL$13)+SUMIFS($L$11:$L$114,$B$11:$B$114,$B91,$I$11:$I$114,$AL$14)+SUMIFS($L$11:$L$114,$B$11:$B$114,$B91,$I$11:$I$114,$AL$15)+SUMIFS($L$11:$L$114,$B$11:$B$114,$B91,$I$11:$I$114,$AL$16)+SUMIFS($L$11:$L$114,$B$11:$B$114,$B91,$I$11:$I$114,$AL$17))</f>
        <v/>
      </c>
      <c r="Y91" s="340" t="str">
        <f t="shared" ref="Y91" si="278">IF(OR(ISBLANK($B91),$B91=$B89),"",SUMIFS($L$11:$L$114,$B$11:$B$114,$B91,$I$11:$I$114,$AL$18)+SUMIFS($L$11:$L$114,$B$11:$B$114,$B91,$I$11:$I$114,$AL$19))</f>
        <v/>
      </c>
      <c r="Z91" s="340" t="str">
        <f t="shared" ref="Z91" si="279">IF(OR(ISBLANK($B91),$B91=$B89),"",SUMIFS($L$11:$L$114,$B$11:$B$114,$B91,$I$11:$I$114,$AL$20)+SUMIFS($L$11:$L$114,$B$11:$B$114,$B91,$I$11:$I$114,$AL$21))</f>
        <v/>
      </c>
      <c r="AA91" s="340" t="str">
        <f t="shared" ref="AA91" si="280">IF(OR(ISBLANK($B91),$B91=$B89),"",IF(($X91)/$J91&gt;$AB$5,$AB$5*$J91,$X91))</f>
        <v/>
      </c>
      <c r="AB91" s="196" t="str">
        <f t="shared" ref="AB91" si="281">IF(OR(ISBLANK($B91),$B91=$B89),"",IF(($Y91+$AA91)/$J91&gt;$AB$6,$AB$6*$J91,$Y91+$AA91)+$Z91)</f>
        <v/>
      </c>
      <c r="AC91" s="215" t="str">
        <f>IF(G91="x","",IF(H91="","",H91))</f>
        <v/>
      </c>
      <c r="AD91" s="204">
        <f>IF(G91="X","",I91)</f>
        <v>0</v>
      </c>
      <c r="AE91" s="223">
        <f>IF(G91="X","",J91)</f>
        <v>0</v>
      </c>
      <c r="AF91" s="222" t="str">
        <f>IF(J91+N91+O91+P91+Q91&gt;0,+N91*$AN$36+O91*$AN$38+P91*$AN$40+Q91*$AN$42,"")</f>
        <v/>
      </c>
      <c r="AG91" s="14"/>
      <c r="AH91" s="82"/>
      <c r="AI91" s="45"/>
      <c r="AJ91" s="45"/>
      <c r="AK91" s="45"/>
      <c r="AL91" s="45"/>
      <c r="AM91" s="45"/>
      <c r="AN91" s="45"/>
      <c r="AO91" s="45"/>
      <c r="AP91" s="92"/>
    </row>
    <row r="92" spans="1:42" ht="12" customHeight="1" thickBot="1" x14ac:dyDescent="0.4">
      <c r="A92" s="158"/>
      <c r="B92" s="375"/>
      <c r="C92" s="177"/>
      <c r="D92" s="178"/>
      <c r="E92" s="178"/>
      <c r="F92" s="179"/>
      <c r="G92" s="192"/>
      <c r="H92" s="365"/>
      <c r="I92" s="208"/>
      <c r="J92" s="210"/>
      <c r="K92" s="190"/>
      <c r="L92" s="185"/>
      <c r="M92" s="187"/>
      <c r="N92" s="338"/>
      <c r="O92" s="233"/>
      <c r="P92" s="233"/>
      <c r="Q92" s="464"/>
      <c r="R92" s="203"/>
      <c r="S92" s="229"/>
      <c r="T92" s="212"/>
      <c r="U92" s="225"/>
      <c r="V92" s="509"/>
      <c r="W92" s="183"/>
      <c r="X92" s="227"/>
      <c r="Y92" s="341"/>
      <c r="Z92" s="341"/>
      <c r="AA92" s="341"/>
      <c r="AB92" s="196"/>
      <c r="AC92" s="204"/>
      <c r="AD92" s="204"/>
      <c r="AE92" s="223"/>
      <c r="AF92" s="222"/>
      <c r="AG92" s="14"/>
      <c r="AH92" s="230" t="s">
        <v>65</v>
      </c>
      <c r="AI92" s="154"/>
      <c r="AJ92" s="154"/>
      <c r="AK92" s="154"/>
      <c r="AL92" s="154"/>
      <c r="AM92" s="154"/>
      <c r="AN92" s="154"/>
      <c r="AO92" s="154"/>
      <c r="AP92" s="231"/>
    </row>
    <row r="93" spans="1:42" ht="12" customHeight="1" thickTop="1" x14ac:dyDescent="0.35">
      <c r="A93" s="158">
        <f>+A91+1</f>
        <v>42</v>
      </c>
      <c r="B93" s="374"/>
      <c r="C93" s="180"/>
      <c r="D93" s="181"/>
      <c r="E93" s="181"/>
      <c r="F93" s="182"/>
      <c r="G93" s="192"/>
      <c r="H93" s="364"/>
      <c r="I93" s="211"/>
      <c r="J93" s="363"/>
      <c r="K93" s="189" t="str">
        <f>IF(ISBLANK(I93),"",IF(I93=$AL$13,$AM$13,IF(I93=$AL$14,$AM$14,IF(I93=$AL$15,$AM$15,IF(I93=$AL$16,$AM$16,IF(I93=$AL$17,$AM$17,IF(I93=$AL$18,$AM$18,IF(I93=$AL$19,$AM$19,IF(I93=$AL$20,$AM$20,IF(I93=$AL$21,$AM$21,))))))))))</f>
        <v/>
      </c>
      <c r="L93" s="188" t="str">
        <f t="shared" ref="L93" si="282">IF(OR(ISBLANK(J93),G93="x"),"",J93*K93)</f>
        <v/>
      </c>
      <c r="M93" s="186" t="str">
        <f t="shared" si="254"/>
        <v/>
      </c>
      <c r="N93" s="337"/>
      <c r="O93" s="232"/>
      <c r="P93" s="232"/>
      <c r="Q93" s="463"/>
      <c r="R93" s="202" t="str">
        <f>IF(I93=$AL$13,$AM$13,IF(OR(I93=$AL$19,I93=$AL$17),(AF93)/2,AF93))</f>
        <v/>
      </c>
      <c r="S93" s="228" t="str">
        <f t="shared" ref="S93" si="283">IF(OR(ISBLANK(B93),B93=B91),"",SUMIF(B$11:B$114,B93,R$11:R$114))</f>
        <v/>
      </c>
      <c r="T93" s="212" t="str">
        <f>IF(J93+N93+O93+P93+Q93&gt;0,+SUM(L93,R93),"")</f>
        <v/>
      </c>
      <c r="U93" s="224" t="str">
        <f>IF(OR(ISBLANK(B93),B93=B91),"",AB93+S93)</f>
        <v/>
      </c>
      <c r="V93" s="509"/>
      <c r="W93" s="183" t="str">
        <f>IF(G93="x",R93,"")</f>
        <v/>
      </c>
      <c r="X93" s="226" t="str">
        <f t="shared" ref="X93" si="284">IF(OR(ISBLANK($B93),$B93=$B91),"",SUMIFS($L$11:$L$114,$B$11:$B$114,$B93,$I$11:$I$114,$AL$13)+SUMIFS($L$11:$L$114,$B$11:$B$114,$B93,$I$11:$I$114,$AL$14)+SUMIFS($L$11:$L$114,$B$11:$B$114,$B93,$I$11:$I$114,$AL$15)+SUMIFS($L$11:$L$114,$B$11:$B$114,$B93,$I$11:$I$114,$AL$16)+SUMIFS($L$11:$L$114,$B$11:$B$114,$B93,$I$11:$I$114,$AL$17))</f>
        <v/>
      </c>
      <c r="Y93" s="340" t="str">
        <f t="shared" ref="Y93" si="285">IF(OR(ISBLANK($B93),$B93=$B91),"",SUMIFS($L$11:$L$114,$B$11:$B$114,$B93,$I$11:$I$114,$AL$18)+SUMIFS($L$11:$L$114,$B$11:$B$114,$B93,$I$11:$I$114,$AL$19))</f>
        <v/>
      </c>
      <c r="Z93" s="340" t="str">
        <f t="shared" ref="Z93" si="286">IF(OR(ISBLANK($B93),$B93=$B91),"",SUMIFS($L$11:$L$114,$B$11:$B$114,$B93,$I$11:$I$114,$AL$20)+SUMIFS($L$11:$L$114,$B$11:$B$114,$B93,$I$11:$I$114,$AL$21))</f>
        <v/>
      </c>
      <c r="AA93" s="340" t="str">
        <f t="shared" ref="AA93" si="287">IF(OR(ISBLANK($B93),$B93=$B91),"",IF(($X93)/$J93&gt;$AB$5,$AB$5*$J93,$X93))</f>
        <v/>
      </c>
      <c r="AB93" s="196" t="str">
        <f t="shared" ref="AB93" si="288">IF(OR(ISBLANK($B93),$B93=$B91),"",IF(($Y93+$AA93)/$J93&gt;$AB$6,$AB$6*$J93,$Y93+$AA93)+$Z93)</f>
        <v/>
      </c>
      <c r="AC93" s="215" t="str">
        <f>IF(G93="x","",IF(H93="","",H93))</f>
        <v/>
      </c>
      <c r="AD93" s="204">
        <f>IF(G93="X","",I93)</f>
        <v>0</v>
      </c>
      <c r="AE93" s="223">
        <f>IF(G93="X","",J93)</f>
        <v>0</v>
      </c>
      <c r="AF93" s="222" t="str">
        <f>IF(J93+N93+O93+P93+Q93&gt;0,+N93*$AN$36+O93*$AN$38+P93*$AN$40+Q93*$AN$42,"")</f>
        <v/>
      </c>
      <c r="AG93" s="14"/>
      <c r="AH93" s="218">
        <v>1</v>
      </c>
      <c r="AI93" s="162"/>
      <c r="AJ93" s="163"/>
      <c r="AK93" s="163"/>
      <c r="AL93" s="163"/>
      <c r="AM93" s="163"/>
      <c r="AN93" s="163"/>
      <c r="AO93" s="163"/>
      <c r="AP93" s="164"/>
    </row>
    <row r="94" spans="1:42" ht="12" customHeight="1" x14ac:dyDescent="0.35">
      <c r="A94" s="158"/>
      <c r="B94" s="375"/>
      <c r="C94" s="177"/>
      <c r="D94" s="178"/>
      <c r="E94" s="178"/>
      <c r="F94" s="179"/>
      <c r="G94" s="192"/>
      <c r="H94" s="365"/>
      <c r="I94" s="208"/>
      <c r="J94" s="210"/>
      <c r="K94" s="190"/>
      <c r="L94" s="185"/>
      <c r="M94" s="187"/>
      <c r="N94" s="338"/>
      <c r="O94" s="233"/>
      <c r="P94" s="233"/>
      <c r="Q94" s="464"/>
      <c r="R94" s="203"/>
      <c r="S94" s="229"/>
      <c r="T94" s="212"/>
      <c r="U94" s="225"/>
      <c r="V94" s="509"/>
      <c r="W94" s="183"/>
      <c r="X94" s="227"/>
      <c r="Y94" s="341"/>
      <c r="Z94" s="341"/>
      <c r="AA94" s="341"/>
      <c r="AB94" s="196"/>
      <c r="AC94" s="204"/>
      <c r="AD94" s="204"/>
      <c r="AE94" s="223"/>
      <c r="AF94" s="222"/>
      <c r="AG94" s="14"/>
      <c r="AH94" s="219"/>
      <c r="AI94" s="165"/>
      <c r="AJ94" s="166"/>
      <c r="AK94" s="166"/>
      <c r="AL94" s="166"/>
      <c r="AM94" s="166"/>
      <c r="AN94" s="166"/>
      <c r="AO94" s="166"/>
      <c r="AP94" s="167"/>
    </row>
    <row r="95" spans="1:42" ht="12" customHeight="1" x14ac:dyDescent="0.35">
      <c r="A95" s="158">
        <f>+A93+1</f>
        <v>43</v>
      </c>
      <c r="B95" s="374"/>
      <c r="C95" s="180"/>
      <c r="D95" s="181"/>
      <c r="E95" s="181"/>
      <c r="F95" s="182"/>
      <c r="G95" s="192"/>
      <c r="H95" s="364"/>
      <c r="I95" s="211"/>
      <c r="J95" s="363"/>
      <c r="K95" s="189" t="str">
        <f>IF(ISBLANK(I95),"",IF(I95=$AL$13,$AM$13,IF(I95=$AL$14,$AM$14,IF(I95=$AL$15,$AM$15,IF(I95=$AL$16,$AM$16,IF(I95=$AL$17,$AM$17,IF(I95=$AL$18,$AM$18,IF(I95=$AL$19,$AM$19,IF(I95=$AL$20,$AM$20,IF(I95=$AL$21,$AM$21,))))))))))</f>
        <v/>
      </c>
      <c r="L95" s="188" t="str">
        <f t="shared" ref="L95" si="289">IF(OR(ISBLANK(J95),G95="x"),"",J95*K95)</f>
        <v/>
      </c>
      <c r="M95" s="186" t="str">
        <f t="shared" si="254"/>
        <v/>
      </c>
      <c r="N95" s="337"/>
      <c r="O95" s="232"/>
      <c r="P95" s="232"/>
      <c r="Q95" s="463"/>
      <c r="R95" s="202" t="str">
        <f>IF(I95=$AL$13,$AM$13,IF(OR(I95=$AL$19,I95=$AL$17),(AF95)/2,AF95))</f>
        <v/>
      </c>
      <c r="S95" s="228" t="str">
        <f t="shared" ref="S95" si="290">IF(OR(ISBLANK(B95),B95=B93),"",SUMIF(B$11:B$114,B95,R$11:R$114))</f>
        <v/>
      </c>
      <c r="T95" s="212" t="str">
        <f>IF(J95+N95+O95+P95+Q95&gt;0,+SUM(L95,R95),"")</f>
        <v/>
      </c>
      <c r="U95" s="224" t="str">
        <f>IF(OR(ISBLANK(B95),B95=B93),"",AB95+S95)</f>
        <v/>
      </c>
      <c r="V95" s="509"/>
      <c r="W95" s="183" t="str">
        <f>IF(G95="x",R95,"")</f>
        <v/>
      </c>
      <c r="X95" s="226" t="str">
        <f t="shared" ref="X95" si="291">IF(OR(ISBLANK($B95),$B95=$B93),"",SUMIFS($L$11:$L$114,$B$11:$B$114,$B95,$I$11:$I$114,$AL$13)+SUMIFS($L$11:$L$114,$B$11:$B$114,$B95,$I$11:$I$114,$AL$14)+SUMIFS($L$11:$L$114,$B$11:$B$114,$B95,$I$11:$I$114,$AL$15)+SUMIFS($L$11:$L$114,$B$11:$B$114,$B95,$I$11:$I$114,$AL$16)+SUMIFS($L$11:$L$114,$B$11:$B$114,$B95,$I$11:$I$114,$AL$17))</f>
        <v/>
      </c>
      <c r="Y95" s="340" t="str">
        <f t="shared" ref="Y95" si="292">IF(OR(ISBLANK($B95),$B95=$B93),"",SUMIFS($L$11:$L$114,$B$11:$B$114,$B95,$I$11:$I$114,$AL$18)+SUMIFS($L$11:$L$114,$B$11:$B$114,$B95,$I$11:$I$114,$AL$19))</f>
        <v/>
      </c>
      <c r="Z95" s="340" t="str">
        <f t="shared" ref="Z95" si="293">IF(OR(ISBLANK($B95),$B95=$B93),"",SUMIFS($L$11:$L$114,$B$11:$B$114,$B95,$I$11:$I$114,$AL$20)+SUMIFS($L$11:$L$114,$B$11:$B$114,$B95,$I$11:$I$114,$AL$21))</f>
        <v/>
      </c>
      <c r="AA95" s="340" t="str">
        <f t="shared" ref="AA95" si="294">IF(OR(ISBLANK($B95),$B95=$B93),"",IF(($X95)/$J95&gt;$AB$5,$AB$5*$J95,$X95))</f>
        <v/>
      </c>
      <c r="AB95" s="196" t="str">
        <f t="shared" ref="AB95" si="295">IF(OR(ISBLANK($B95),$B95=$B93),"",IF(($Y95+$AA95)/$J95&gt;$AB$6,$AB$6*$J95,$Y95+$AA95)+$Z95)</f>
        <v/>
      </c>
      <c r="AC95" s="215" t="str">
        <f>IF(G95="x","",IF(H95="","",H95))</f>
        <v/>
      </c>
      <c r="AD95" s="204">
        <f>IF(G95="X","",I95)</f>
        <v>0</v>
      </c>
      <c r="AE95" s="223">
        <f>IF(G95="X","",J95)</f>
        <v>0</v>
      </c>
      <c r="AF95" s="222" t="str">
        <f>IF(J95+N95+O95+P95+Q95&gt;0,+N95*$AN$36+O95*$AN$38+P95*$AN$40+Q95*$AN$42,"")</f>
        <v/>
      </c>
      <c r="AG95" s="14"/>
      <c r="AH95" s="213">
        <v>2</v>
      </c>
      <c r="AI95" s="168"/>
      <c r="AJ95" s="166"/>
      <c r="AK95" s="166"/>
      <c r="AL95" s="166"/>
      <c r="AM95" s="166"/>
      <c r="AN95" s="166"/>
      <c r="AO95" s="166"/>
      <c r="AP95" s="167"/>
    </row>
    <row r="96" spans="1:42" ht="12" customHeight="1" x14ac:dyDescent="0.35">
      <c r="A96" s="158"/>
      <c r="B96" s="375"/>
      <c r="C96" s="177"/>
      <c r="D96" s="178"/>
      <c r="E96" s="178"/>
      <c r="F96" s="179"/>
      <c r="G96" s="192"/>
      <c r="H96" s="365"/>
      <c r="I96" s="208"/>
      <c r="J96" s="210"/>
      <c r="K96" s="190"/>
      <c r="L96" s="185"/>
      <c r="M96" s="187"/>
      <c r="N96" s="338"/>
      <c r="O96" s="233"/>
      <c r="P96" s="233"/>
      <c r="Q96" s="464"/>
      <c r="R96" s="203"/>
      <c r="S96" s="229"/>
      <c r="T96" s="212"/>
      <c r="U96" s="225"/>
      <c r="V96" s="509"/>
      <c r="W96" s="183"/>
      <c r="X96" s="227"/>
      <c r="Y96" s="341"/>
      <c r="Z96" s="341"/>
      <c r="AA96" s="341"/>
      <c r="AB96" s="196"/>
      <c r="AC96" s="204"/>
      <c r="AD96" s="204"/>
      <c r="AE96" s="223"/>
      <c r="AF96" s="222"/>
      <c r="AG96" s="14"/>
      <c r="AH96" s="214"/>
      <c r="AI96" s="165"/>
      <c r="AJ96" s="166"/>
      <c r="AK96" s="166"/>
      <c r="AL96" s="166"/>
      <c r="AM96" s="166"/>
      <c r="AN96" s="166"/>
      <c r="AO96" s="166"/>
      <c r="AP96" s="167"/>
    </row>
    <row r="97" spans="1:42" ht="12" customHeight="1" x14ac:dyDescent="0.35">
      <c r="A97" s="158">
        <f>+A95+1</f>
        <v>44</v>
      </c>
      <c r="B97" s="374"/>
      <c r="C97" s="180"/>
      <c r="D97" s="181"/>
      <c r="E97" s="181"/>
      <c r="F97" s="182"/>
      <c r="G97" s="192"/>
      <c r="H97" s="364"/>
      <c r="I97" s="211"/>
      <c r="J97" s="363"/>
      <c r="K97" s="189" t="str">
        <f>IF(ISBLANK(I97),"",IF(I97=$AL$13,$AM$13,IF(I97=$AL$14,$AM$14,IF(I97=$AL$15,$AM$15,IF(I97=$AL$16,$AM$16,IF(I97=$AL$17,$AM$17,IF(I97=$AL$18,$AM$18,IF(I97=$AL$19,$AM$19,IF(I97=$AL$20,$AM$20,IF(I97=$AL$21,$AM$21,))))))))))</f>
        <v/>
      </c>
      <c r="L97" s="188" t="str">
        <f t="shared" ref="L97" si="296">IF(OR(ISBLANK(J97),G97="x"),"",J97*K97)</f>
        <v/>
      </c>
      <c r="M97" s="186" t="str">
        <f t="shared" si="254"/>
        <v/>
      </c>
      <c r="N97" s="337"/>
      <c r="O97" s="232"/>
      <c r="P97" s="232"/>
      <c r="Q97" s="463"/>
      <c r="R97" s="202" t="str">
        <f>IF(I97=$AL$13,$AM$13,IF(OR(I97=$AL$19,I97=$AL$17),(AF97)/2,AF97))</f>
        <v/>
      </c>
      <c r="S97" s="228" t="str">
        <f t="shared" ref="S97" si="297">IF(OR(ISBLANK(B97),B97=B95),"",SUMIF(B$11:B$114,B97,R$11:R$114))</f>
        <v/>
      </c>
      <c r="T97" s="212" t="str">
        <f>IF(J97+N97+O97+P97+Q97&gt;0,+SUM(L97,R97),"")</f>
        <v/>
      </c>
      <c r="U97" s="224" t="str">
        <f>IF(OR(ISBLANK(B97),B97=B95),"",AB97+S97)</f>
        <v/>
      </c>
      <c r="V97" s="509"/>
      <c r="W97" s="183" t="str">
        <f>IF(G97="x",R97,"")</f>
        <v/>
      </c>
      <c r="X97" s="226" t="str">
        <f t="shared" ref="X97" si="298">IF(OR(ISBLANK($B97),$B97=$B95),"",SUMIFS($L$11:$L$114,$B$11:$B$114,$B97,$I$11:$I$114,$AL$13)+SUMIFS($L$11:$L$114,$B$11:$B$114,$B97,$I$11:$I$114,$AL$14)+SUMIFS($L$11:$L$114,$B$11:$B$114,$B97,$I$11:$I$114,$AL$15)+SUMIFS($L$11:$L$114,$B$11:$B$114,$B97,$I$11:$I$114,$AL$16)+SUMIFS($L$11:$L$114,$B$11:$B$114,$B97,$I$11:$I$114,$AL$17))</f>
        <v/>
      </c>
      <c r="Y97" s="340" t="str">
        <f t="shared" ref="Y97" si="299">IF(OR(ISBLANK($B97),$B97=$B95),"",SUMIFS($L$11:$L$114,$B$11:$B$114,$B97,$I$11:$I$114,$AL$18)+SUMIFS($L$11:$L$114,$B$11:$B$114,$B97,$I$11:$I$114,$AL$19))</f>
        <v/>
      </c>
      <c r="Z97" s="340" t="str">
        <f t="shared" ref="Z97" si="300">IF(OR(ISBLANK($B97),$B97=$B95),"",SUMIFS($L$11:$L$114,$B$11:$B$114,$B97,$I$11:$I$114,$AL$20)+SUMIFS($L$11:$L$114,$B$11:$B$114,$B97,$I$11:$I$114,$AL$21))</f>
        <v/>
      </c>
      <c r="AA97" s="340" t="str">
        <f t="shared" ref="AA97" si="301">IF(OR(ISBLANK($B97),$B97=$B95),"",IF(($X97)/$J97&gt;$AB$5,$AB$5*$J97,$X97))</f>
        <v/>
      </c>
      <c r="AB97" s="196" t="str">
        <f t="shared" ref="AB97" si="302">IF(OR(ISBLANK($B97),$B97=$B95),"",IF(($Y97+$AA97)/$J97&gt;$AB$6,$AB$6*$J97,$Y97+$AA97)+$Z97)</f>
        <v/>
      </c>
      <c r="AC97" s="215" t="str">
        <f>IF(G97="x","",IF(H97="","",H97))</f>
        <v/>
      </c>
      <c r="AD97" s="204">
        <f>IF(G97="X","",I97)</f>
        <v>0</v>
      </c>
      <c r="AE97" s="223">
        <f>IF(G97="X","",J97)</f>
        <v>0</v>
      </c>
      <c r="AF97" s="222" t="str">
        <f>IF(J97+N97+O97+P97+Q97&gt;0,+N97*$AN$36+O97*$AN$38+P97*$AN$40+Q97*$AN$42,"")</f>
        <v/>
      </c>
      <c r="AG97" s="14"/>
      <c r="AH97" s="213">
        <v>3</v>
      </c>
      <c r="AI97" s="168"/>
      <c r="AJ97" s="166"/>
      <c r="AK97" s="166"/>
      <c r="AL97" s="166"/>
      <c r="AM97" s="166"/>
      <c r="AN97" s="166"/>
      <c r="AO97" s="166"/>
      <c r="AP97" s="167"/>
    </row>
    <row r="98" spans="1:42" ht="12" customHeight="1" x14ac:dyDescent="0.35">
      <c r="A98" s="158"/>
      <c r="B98" s="375"/>
      <c r="C98" s="177"/>
      <c r="D98" s="178"/>
      <c r="E98" s="178"/>
      <c r="F98" s="179"/>
      <c r="G98" s="192"/>
      <c r="H98" s="365"/>
      <c r="I98" s="208"/>
      <c r="J98" s="210"/>
      <c r="K98" s="190"/>
      <c r="L98" s="185"/>
      <c r="M98" s="187"/>
      <c r="N98" s="338"/>
      <c r="O98" s="233"/>
      <c r="P98" s="233"/>
      <c r="Q98" s="464"/>
      <c r="R98" s="203"/>
      <c r="S98" s="229"/>
      <c r="T98" s="212"/>
      <c r="U98" s="225"/>
      <c r="V98" s="509"/>
      <c r="W98" s="183"/>
      <c r="X98" s="227"/>
      <c r="Y98" s="341"/>
      <c r="Z98" s="341"/>
      <c r="AA98" s="341"/>
      <c r="AB98" s="196"/>
      <c r="AC98" s="204"/>
      <c r="AD98" s="204"/>
      <c r="AE98" s="223"/>
      <c r="AF98" s="222"/>
      <c r="AG98" s="14"/>
      <c r="AH98" s="214"/>
      <c r="AI98" s="165"/>
      <c r="AJ98" s="166"/>
      <c r="AK98" s="166"/>
      <c r="AL98" s="166"/>
      <c r="AM98" s="166"/>
      <c r="AN98" s="166"/>
      <c r="AO98" s="166"/>
      <c r="AP98" s="167"/>
    </row>
    <row r="99" spans="1:42" ht="12" customHeight="1" x14ac:dyDescent="0.35">
      <c r="A99" s="158">
        <f>+A97+1</f>
        <v>45</v>
      </c>
      <c r="B99" s="374"/>
      <c r="C99" s="180"/>
      <c r="D99" s="181"/>
      <c r="E99" s="181"/>
      <c r="F99" s="182"/>
      <c r="G99" s="192"/>
      <c r="H99" s="364"/>
      <c r="I99" s="211"/>
      <c r="J99" s="363"/>
      <c r="K99" s="189" t="str">
        <f>IF(ISBLANK(I99),"",IF(I99=$AL$13,$AM$13,IF(I99=$AL$14,$AM$14,IF(I99=$AL$15,$AM$15,IF(I99=$AL$16,$AM$16,IF(I99=$AL$17,$AM$17,IF(I99=$AL$18,$AM$18,IF(I99=$AL$19,$AM$19,IF(I99=$AL$20,$AM$20,IF(I99=$AL$21,$AM$21,))))))))))</f>
        <v/>
      </c>
      <c r="L99" s="188" t="str">
        <f t="shared" ref="L99" si="303">IF(OR(ISBLANK(J99),G99="x"),"",J99*K99)</f>
        <v/>
      </c>
      <c r="M99" s="186" t="str">
        <f t="shared" si="254"/>
        <v/>
      </c>
      <c r="N99" s="337"/>
      <c r="O99" s="232"/>
      <c r="P99" s="232"/>
      <c r="Q99" s="463"/>
      <c r="R99" s="202" t="str">
        <f>IF(I99=$AL$13,$AM$13,IF(OR(I99=$AL$19,I99=$AL$17),(AF99)/2,AF99))</f>
        <v/>
      </c>
      <c r="S99" s="228" t="str">
        <f t="shared" ref="S99" si="304">IF(OR(ISBLANK(B99),B99=B97),"",SUMIF(B$11:B$114,B99,R$11:R$114))</f>
        <v/>
      </c>
      <c r="T99" s="212" t="str">
        <f>IF(J99+N99+O99+P99+Q99&gt;0,+SUM(L99,R99),"")</f>
        <v/>
      </c>
      <c r="U99" s="224" t="str">
        <f>IF(OR(ISBLANK(B99),B99=B97),"",AB99+S99)</f>
        <v/>
      </c>
      <c r="V99" s="509"/>
      <c r="W99" s="183" t="str">
        <f>IF(G99="x",R99,"")</f>
        <v/>
      </c>
      <c r="X99" s="226" t="str">
        <f t="shared" ref="X99" si="305">IF(OR(ISBLANK($B99),$B99=$B97),"",SUMIFS($L$11:$L$114,$B$11:$B$114,$B99,$I$11:$I$114,$AL$13)+SUMIFS($L$11:$L$114,$B$11:$B$114,$B99,$I$11:$I$114,$AL$14)+SUMIFS($L$11:$L$114,$B$11:$B$114,$B99,$I$11:$I$114,$AL$15)+SUMIFS($L$11:$L$114,$B$11:$B$114,$B99,$I$11:$I$114,$AL$16)+SUMIFS($L$11:$L$114,$B$11:$B$114,$B99,$I$11:$I$114,$AL$17))</f>
        <v/>
      </c>
      <c r="Y99" s="340" t="str">
        <f t="shared" ref="Y99" si="306">IF(OR(ISBLANK($B99),$B99=$B97),"",SUMIFS($L$11:$L$114,$B$11:$B$114,$B99,$I$11:$I$114,$AL$18)+SUMIFS($L$11:$L$114,$B$11:$B$114,$B99,$I$11:$I$114,$AL$19))</f>
        <v/>
      </c>
      <c r="Z99" s="340" t="str">
        <f t="shared" ref="Z99" si="307">IF(OR(ISBLANK($B99),$B99=$B97),"",SUMIFS($L$11:$L$114,$B$11:$B$114,$B99,$I$11:$I$114,$AL$20)+SUMIFS($L$11:$L$114,$B$11:$B$114,$B99,$I$11:$I$114,$AL$21))</f>
        <v/>
      </c>
      <c r="AA99" s="340" t="str">
        <f t="shared" ref="AA99" si="308">IF(OR(ISBLANK($B99),$B99=$B97),"",IF(($X99)/$J99&gt;$AB$5,$AB$5*$J99,$X99))</f>
        <v/>
      </c>
      <c r="AB99" s="196" t="str">
        <f t="shared" ref="AB99" si="309">IF(OR(ISBLANK($B99),$B99=$B97),"",IF(($Y99+$AA99)/$J99&gt;$AB$6,$AB$6*$J99,$Y99+$AA99)+$Z99)</f>
        <v/>
      </c>
      <c r="AC99" s="215" t="str">
        <f>IF(G99="x","",IF(H99="","",H99))</f>
        <v/>
      </c>
      <c r="AD99" s="204">
        <f>IF(G99="X","",I99)</f>
        <v>0</v>
      </c>
      <c r="AE99" s="223">
        <f>IF(G99="X","",J99)</f>
        <v>0</v>
      </c>
      <c r="AF99" s="222" t="str">
        <f>IF(J99+N99+O99+P99+Q99&gt;0,+N99*$AN$36+O99*$AN$38+P99*$AN$40+Q99*$AN$42,"")</f>
        <v/>
      </c>
      <c r="AG99" s="14"/>
      <c r="AH99" s="213">
        <v>4</v>
      </c>
      <c r="AI99" s="168"/>
      <c r="AJ99" s="166"/>
      <c r="AK99" s="166"/>
      <c r="AL99" s="166"/>
      <c r="AM99" s="166"/>
      <c r="AN99" s="166"/>
      <c r="AO99" s="166"/>
      <c r="AP99" s="167"/>
    </row>
    <row r="100" spans="1:42" ht="12" customHeight="1" x14ac:dyDescent="0.35">
      <c r="A100" s="158"/>
      <c r="B100" s="375"/>
      <c r="C100" s="177"/>
      <c r="D100" s="178"/>
      <c r="E100" s="178"/>
      <c r="F100" s="179"/>
      <c r="G100" s="192"/>
      <c r="H100" s="365"/>
      <c r="I100" s="208"/>
      <c r="J100" s="210"/>
      <c r="K100" s="190"/>
      <c r="L100" s="185"/>
      <c r="M100" s="187"/>
      <c r="N100" s="338"/>
      <c r="O100" s="233"/>
      <c r="P100" s="233"/>
      <c r="Q100" s="464"/>
      <c r="R100" s="203"/>
      <c r="S100" s="229"/>
      <c r="T100" s="212"/>
      <c r="U100" s="225"/>
      <c r="V100" s="509"/>
      <c r="W100" s="183"/>
      <c r="X100" s="227"/>
      <c r="Y100" s="341"/>
      <c r="Z100" s="341"/>
      <c r="AA100" s="341"/>
      <c r="AB100" s="196"/>
      <c r="AC100" s="204"/>
      <c r="AD100" s="204"/>
      <c r="AE100" s="223"/>
      <c r="AF100" s="222"/>
      <c r="AG100" s="14"/>
      <c r="AH100" s="214"/>
      <c r="AI100" s="165"/>
      <c r="AJ100" s="166"/>
      <c r="AK100" s="166"/>
      <c r="AL100" s="166"/>
      <c r="AM100" s="166"/>
      <c r="AN100" s="166"/>
      <c r="AO100" s="166"/>
      <c r="AP100" s="167"/>
    </row>
    <row r="101" spans="1:42" ht="12" customHeight="1" x14ac:dyDescent="0.35">
      <c r="A101" s="158">
        <f>+A99+1</f>
        <v>46</v>
      </c>
      <c r="B101" s="374"/>
      <c r="C101" s="180"/>
      <c r="D101" s="181"/>
      <c r="E101" s="181"/>
      <c r="F101" s="182"/>
      <c r="G101" s="192"/>
      <c r="H101" s="364"/>
      <c r="I101" s="211"/>
      <c r="J101" s="363"/>
      <c r="K101" s="189" t="str">
        <f>IF(ISBLANK(I101),"",IF(I101=$AL$13,$AM$13,IF(I101=$AL$14,$AM$14,IF(I101=$AL$15,$AM$15,IF(I101=$AL$16,$AM$16,IF(I101=$AL$17,$AM$17,IF(I101=$AL$18,$AM$18,IF(I101=$AL$19,$AM$19,IF(I101=$AL$20,$AM$20,IF(I101=$AL$21,$AM$21,))))))))))</f>
        <v/>
      </c>
      <c r="L101" s="188" t="str">
        <f t="shared" ref="L101" si="310">IF(OR(ISBLANK(J101),G101="x"),"",J101*K101)</f>
        <v/>
      </c>
      <c r="M101" s="186" t="str">
        <f t="shared" si="254"/>
        <v/>
      </c>
      <c r="N101" s="337"/>
      <c r="O101" s="232"/>
      <c r="P101" s="232"/>
      <c r="Q101" s="463"/>
      <c r="R101" s="202" t="str">
        <f>IF(I101=$AL$13,$AM$13,IF(OR(I101=$AL$19,I101=$AL$17),(AF101)/2,AF101))</f>
        <v/>
      </c>
      <c r="S101" s="228" t="str">
        <f t="shared" ref="S101" si="311">IF(OR(ISBLANK(B101),B101=B99),"",SUMIF(B$11:B$114,B101,R$11:R$114))</f>
        <v/>
      </c>
      <c r="T101" s="212" t="str">
        <f>IF(J101+N101+O101+P101+Q101&gt;0,+SUM(L101,R101),"")</f>
        <v/>
      </c>
      <c r="U101" s="224" t="str">
        <f>IF(OR(ISBLANK(B101),B101=B99),"",AB101+S101)</f>
        <v/>
      </c>
      <c r="V101" s="509"/>
      <c r="W101" s="183" t="str">
        <f>IF(G101="x",R101,"")</f>
        <v/>
      </c>
      <c r="X101" s="226" t="str">
        <f t="shared" ref="X101" si="312">IF(OR(ISBLANK($B101),$B101=$B99),"",SUMIFS($L$11:$L$114,$B$11:$B$114,$B101,$I$11:$I$114,$AL$13)+SUMIFS($L$11:$L$114,$B$11:$B$114,$B101,$I$11:$I$114,$AL$14)+SUMIFS($L$11:$L$114,$B$11:$B$114,$B101,$I$11:$I$114,$AL$15)+SUMIFS($L$11:$L$114,$B$11:$B$114,$B101,$I$11:$I$114,$AL$16)+SUMIFS($L$11:$L$114,$B$11:$B$114,$B101,$I$11:$I$114,$AL$17))</f>
        <v/>
      </c>
      <c r="Y101" s="340" t="str">
        <f t="shared" ref="Y101" si="313">IF(OR(ISBLANK($B101),$B101=$B99),"",SUMIFS($L$11:$L$114,$B$11:$B$114,$B101,$I$11:$I$114,$AL$18)+SUMIFS($L$11:$L$114,$B$11:$B$114,$B101,$I$11:$I$114,$AL$19))</f>
        <v/>
      </c>
      <c r="Z101" s="340" t="str">
        <f t="shared" ref="Z101" si="314">IF(OR(ISBLANK($B101),$B101=$B99),"",SUMIFS($L$11:$L$114,$B$11:$B$114,$B101,$I$11:$I$114,$AL$20)+SUMIFS($L$11:$L$114,$B$11:$B$114,$B101,$I$11:$I$114,$AL$21))</f>
        <v/>
      </c>
      <c r="AA101" s="340" t="str">
        <f t="shared" ref="AA101" si="315">IF(OR(ISBLANK($B101),$B101=$B99),"",IF(($X101)/$J101&gt;$AB$5,$AB$5*$J101,$X101))</f>
        <v/>
      </c>
      <c r="AB101" s="196" t="str">
        <f t="shared" ref="AB101" si="316">IF(OR(ISBLANK($B101),$B101=$B99),"",IF(($Y101+$AA101)/$J101&gt;$AB$6,$AB$6*$J101,$Y101+$AA101)+$Z101)</f>
        <v/>
      </c>
      <c r="AC101" s="215" t="str">
        <f>IF(G101="x","",IF(H101="","",H101))</f>
        <v/>
      </c>
      <c r="AD101" s="204">
        <f>IF(G101="X","",I101)</f>
        <v>0</v>
      </c>
      <c r="AE101" s="223">
        <f>IF(G101="X","",J101)</f>
        <v>0</v>
      </c>
      <c r="AF101" s="222" t="str">
        <f>IF(J101+N101+O101+P101+Q101&gt;0,+N101*$AN$36+O101*$AN$38+P101*$AN$40+Q101*$AN$42,"")</f>
        <v/>
      </c>
      <c r="AG101" s="14"/>
      <c r="AH101" s="213">
        <v>5</v>
      </c>
      <c r="AI101" s="168"/>
      <c r="AJ101" s="166"/>
      <c r="AK101" s="166"/>
      <c r="AL101" s="166"/>
      <c r="AM101" s="166"/>
      <c r="AN101" s="166"/>
      <c r="AO101" s="166"/>
      <c r="AP101" s="167"/>
    </row>
    <row r="102" spans="1:42" ht="12" customHeight="1" thickBot="1" x14ac:dyDescent="0.4">
      <c r="A102" s="158"/>
      <c r="B102" s="375"/>
      <c r="C102" s="177"/>
      <c r="D102" s="178"/>
      <c r="E102" s="178"/>
      <c r="F102" s="179"/>
      <c r="G102" s="192"/>
      <c r="H102" s="510"/>
      <c r="I102" s="511"/>
      <c r="J102" s="210"/>
      <c r="K102" s="190"/>
      <c r="L102" s="185"/>
      <c r="M102" s="187"/>
      <c r="N102" s="512"/>
      <c r="O102" s="513"/>
      <c r="P102" s="233"/>
      <c r="Q102" s="464"/>
      <c r="R102" s="203"/>
      <c r="S102" s="229"/>
      <c r="T102" s="212"/>
      <c r="U102" s="225"/>
      <c r="V102" s="509"/>
      <c r="W102" s="183"/>
      <c r="X102" s="227"/>
      <c r="Y102" s="341"/>
      <c r="Z102" s="341"/>
      <c r="AA102" s="341"/>
      <c r="AB102" s="196"/>
      <c r="AC102" s="204"/>
      <c r="AD102" s="204"/>
      <c r="AE102" s="223"/>
      <c r="AF102" s="222"/>
      <c r="AG102" s="14"/>
      <c r="AH102" s="214"/>
      <c r="AI102" s="193"/>
      <c r="AJ102" s="194"/>
      <c r="AK102" s="194"/>
      <c r="AL102" s="194"/>
      <c r="AM102" s="194"/>
      <c r="AN102" s="194"/>
      <c r="AO102" s="194"/>
      <c r="AP102" s="195"/>
    </row>
    <row r="103" spans="1:42" ht="12" customHeight="1" thickTop="1" x14ac:dyDescent="0.35">
      <c r="A103" s="158">
        <f>+A101+1</f>
        <v>47</v>
      </c>
      <c r="B103" s="374"/>
      <c r="C103" s="180"/>
      <c r="D103" s="181"/>
      <c r="E103" s="181"/>
      <c r="F103" s="182"/>
      <c r="G103" s="192"/>
      <c r="H103" s="364"/>
      <c r="I103" s="211"/>
      <c r="J103" s="363"/>
      <c r="K103" s="189" t="str">
        <f>IF(ISBLANK(I103),"",IF(I103=$AL$13,$AM$13,IF(I103=$AL$14,$AM$14,IF(I103=$AL$15,$AM$15,IF(I103=$AL$16,$AM$16,IF(I103=$AL$17,$AM$17,IF(I103=$AL$18,$AM$18,IF(I103=$AL$19,$AM$19,IF(I103=$AL$20,$AM$20,IF(I103=$AL$21,$AM$21,))))))))))</f>
        <v/>
      </c>
      <c r="L103" s="188" t="str">
        <f t="shared" ref="L103" si="317">IF(OR(ISBLANK(J103),G103="x"),"",J103*K103)</f>
        <v/>
      </c>
      <c r="M103" s="186" t="str">
        <f t="shared" si="254"/>
        <v/>
      </c>
      <c r="N103" s="337"/>
      <c r="O103" s="232"/>
      <c r="P103" s="232"/>
      <c r="Q103" s="463"/>
      <c r="R103" s="202" t="str">
        <f>IF(I103=$AL$13,$AM$13,IF(OR(I103=$AL$19,I103=$AL$17),(AF103)/2,AF103))</f>
        <v/>
      </c>
      <c r="S103" s="228" t="str">
        <f t="shared" ref="S103" si="318">IF(OR(ISBLANK(B103),B103=B101),"",SUMIF(B$11:B$114,B103,R$11:R$114))</f>
        <v/>
      </c>
      <c r="T103" s="212" t="str">
        <f>IF(J103+N103+O103+P103+Q103&gt;0,+SUM(L103,R103),"")</f>
        <v/>
      </c>
      <c r="U103" s="224" t="str">
        <f>IF(OR(ISBLANK(B103),B103=B101),"",AB103+S103)</f>
        <v/>
      </c>
      <c r="V103" s="509"/>
      <c r="W103" s="183" t="str">
        <f>IF(G103="x",R103,"")</f>
        <v/>
      </c>
      <c r="X103" s="226" t="str">
        <f t="shared" ref="X103" si="319">IF(OR(ISBLANK($B103),$B103=$B101),"",SUMIFS($L$11:$L$114,$B$11:$B$114,$B103,$I$11:$I$114,$AL$13)+SUMIFS($L$11:$L$114,$B$11:$B$114,$B103,$I$11:$I$114,$AL$14)+SUMIFS($L$11:$L$114,$B$11:$B$114,$B103,$I$11:$I$114,$AL$15)+SUMIFS($L$11:$L$114,$B$11:$B$114,$B103,$I$11:$I$114,$AL$16)+SUMIFS($L$11:$L$114,$B$11:$B$114,$B103,$I$11:$I$114,$AL$17))</f>
        <v/>
      </c>
      <c r="Y103" s="340" t="str">
        <f t="shared" ref="Y103" si="320">IF(OR(ISBLANK($B103),$B103=$B101),"",SUMIFS($L$11:$L$114,$B$11:$B$114,$B103,$I$11:$I$114,$AL$18)+SUMIFS($L$11:$L$114,$B$11:$B$114,$B103,$I$11:$I$114,$AL$19))</f>
        <v/>
      </c>
      <c r="Z103" s="340" t="str">
        <f t="shared" ref="Z103" si="321">IF(OR(ISBLANK($B103),$B103=$B101),"",SUMIFS($L$11:$L$114,$B$11:$B$114,$B103,$I$11:$I$114,$AL$20)+SUMIFS($L$11:$L$114,$B$11:$B$114,$B103,$I$11:$I$114,$AL$21))</f>
        <v/>
      </c>
      <c r="AA103" s="340" t="str">
        <f t="shared" ref="AA103" si="322">IF(OR(ISBLANK($B103),$B103=$B101),"",IF(($X103)/$J103&gt;$AB$5,$AB$5*$J103,$X103))</f>
        <v/>
      </c>
      <c r="AB103" s="196" t="str">
        <f t="shared" ref="AB103" si="323">IF(OR(ISBLANK($B103),$B103=$B101),"",IF(($Y103+$AA103)/$J103&gt;$AB$6,$AB$6*$J103,$Y103+$AA103)+$Z103)</f>
        <v/>
      </c>
      <c r="AC103" s="215" t="str">
        <f>IF(G103="x","",IF(H103="","",H103))</f>
        <v/>
      </c>
      <c r="AD103" s="204">
        <f>IF(G103="X","",I103)</f>
        <v>0</v>
      </c>
      <c r="AE103" s="223">
        <f>IF(G103="X","",J103)</f>
        <v>0</v>
      </c>
      <c r="AF103" s="222" t="str">
        <f>IF(J103+N103+O103+P103+Q103&gt;0,+N103*$AN$36+O103*$AN$38+P103*$AN$40+Q103*$AN$42,"")</f>
        <v/>
      </c>
      <c r="AG103" s="14"/>
      <c r="AH103" s="60"/>
      <c r="AI103" s="93"/>
      <c r="AJ103" s="93"/>
      <c r="AK103" s="93"/>
      <c r="AL103" s="93"/>
      <c r="AM103" s="93"/>
      <c r="AN103" s="93"/>
      <c r="AO103" s="93"/>
      <c r="AP103" s="93"/>
    </row>
    <row r="104" spans="1:42" ht="12" customHeight="1" thickBot="1" x14ac:dyDescent="0.4">
      <c r="A104" s="158"/>
      <c r="B104" s="375"/>
      <c r="C104" s="177"/>
      <c r="D104" s="178"/>
      <c r="E104" s="178"/>
      <c r="F104" s="179"/>
      <c r="G104" s="192"/>
      <c r="H104" s="510"/>
      <c r="I104" s="511"/>
      <c r="J104" s="210"/>
      <c r="K104" s="190"/>
      <c r="L104" s="185"/>
      <c r="M104" s="187"/>
      <c r="N104" s="512"/>
      <c r="O104" s="513"/>
      <c r="P104" s="233"/>
      <c r="Q104" s="464"/>
      <c r="R104" s="203"/>
      <c r="S104" s="229"/>
      <c r="T104" s="212"/>
      <c r="U104" s="225"/>
      <c r="V104" s="509"/>
      <c r="W104" s="183"/>
      <c r="X104" s="227"/>
      <c r="Y104" s="341"/>
      <c r="Z104" s="341"/>
      <c r="AA104" s="341"/>
      <c r="AB104" s="196"/>
      <c r="AC104" s="204"/>
      <c r="AD104" s="204"/>
      <c r="AE104" s="223"/>
      <c r="AF104" s="222"/>
      <c r="AG104" s="14"/>
      <c r="AH104" s="230" t="s">
        <v>66</v>
      </c>
      <c r="AI104" s="154"/>
      <c r="AJ104" s="154"/>
      <c r="AK104" s="154"/>
      <c r="AL104" s="154"/>
      <c r="AM104" s="154"/>
      <c r="AN104" s="154"/>
      <c r="AO104" s="154"/>
      <c r="AP104" s="231"/>
    </row>
    <row r="105" spans="1:42" ht="12" customHeight="1" thickTop="1" x14ac:dyDescent="0.35">
      <c r="A105" s="158">
        <f>+A103+1</f>
        <v>48</v>
      </c>
      <c r="B105" s="374"/>
      <c r="C105" s="180"/>
      <c r="D105" s="181"/>
      <c r="E105" s="181"/>
      <c r="F105" s="182"/>
      <c r="G105" s="192"/>
      <c r="H105" s="364"/>
      <c r="I105" s="211"/>
      <c r="J105" s="363"/>
      <c r="K105" s="189" t="str">
        <f>IF(ISBLANK(I105),"",IF(I105=$AL$13,$AM$13,IF(I105=$AL$14,$AM$14,IF(I105=$AL$15,$AM$15,IF(I105=$AL$16,$AM$16,IF(I105=$AL$17,$AM$17,IF(I105=$AL$18,$AM$18,IF(I105=$AL$19,$AM$19,IF(I105=$AL$20,$AM$20,IF(I105=$AL$21,$AM$21,))))))))))</f>
        <v/>
      </c>
      <c r="L105" s="188" t="str">
        <f t="shared" ref="L105" si="324">IF(OR(ISBLANK(J105),G105="x"),"",J105*K105)</f>
        <v/>
      </c>
      <c r="M105" s="186" t="str">
        <f t="shared" si="254"/>
        <v/>
      </c>
      <c r="N105" s="337"/>
      <c r="O105" s="232"/>
      <c r="P105" s="232"/>
      <c r="Q105" s="463"/>
      <c r="R105" s="202" t="str">
        <f>IF(I105=$AL$13,$AM$13,IF(OR(I105=$AL$19,I105=$AL$17),(AF105)/2,AF105))</f>
        <v/>
      </c>
      <c r="S105" s="228" t="str">
        <f t="shared" ref="S105" si="325">IF(OR(ISBLANK(B105),B105=B103),"",SUMIF(B$11:B$114,B105,R$11:R$114))</f>
        <v/>
      </c>
      <c r="T105" s="212" t="str">
        <f>IF(J105+N105+O105+P105+Q105&gt;0,+SUM(L105,R105),"")</f>
        <v/>
      </c>
      <c r="U105" s="224" t="str">
        <f>IF(OR(ISBLANK(B105),B105=B103),"",AB105+S105)</f>
        <v/>
      </c>
      <c r="V105" s="509"/>
      <c r="W105" s="183" t="str">
        <f>IF(G105="x",R105,"")</f>
        <v/>
      </c>
      <c r="X105" s="226" t="str">
        <f t="shared" ref="X105" si="326">IF(OR(ISBLANK($B105),$B105=$B103),"",SUMIFS($L$11:$L$114,$B$11:$B$114,$B105,$I$11:$I$114,$AL$13)+SUMIFS($L$11:$L$114,$B$11:$B$114,$B105,$I$11:$I$114,$AL$14)+SUMIFS($L$11:$L$114,$B$11:$B$114,$B105,$I$11:$I$114,$AL$15)+SUMIFS($L$11:$L$114,$B$11:$B$114,$B105,$I$11:$I$114,$AL$16)+SUMIFS($L$11:$L$114,$B$11:$B$114,$B105,$I$11:$I$114,$AL$17))</f>
        <v/>
      </c>
      <c r="Y105" s="340" t="str">
        <f t="shared" ref="Y105" si="327">IF(OR(ISBLANK($B105),$B105=$B103),"",SUMIFS($L$11:$L$114,$B$11:$B$114,$B105,$I$11:$I$114,$AL$18)+SUMIFS($L$11:$L$114,$B$11:$B$114,$B105,$I$11:$I$114,$AL$19))</f>
        <v/>
      </c>
      <c r="Z105" s="340" t="str">
        <f t="shared" ref="Z105" si="328">IF(OR(ISBLANK($B105),$B105=$B103),"",SUMIFS($L$11:$L$114,$B$11:$B$114,$B105,$I$11:$I$114,$AL$20)+SUMIFS($L$11:$L$114,$B$11:$B$114,$B105,$I$11:$I$114,$AL$21))</f>
        <v/>
      </c>
      <c r="AA105" s="340" t="str">
        <f t="shared" ref="AA105" si="329">IF(OR(ISBLANK($B105),$B105=$B103),"",IF(($X105)/$J105&gt;$AB$5,$AB$5*$J105,$X105))</f>
        <v/>
      </c>
      <c r="AB105" s="196" t="str">
        <f t="shared" ref="AB105" si="330">IF(OR(ISBLANK($B105),$B105=$B103),"",IF(($Y105+$AA105)/$J105&gt;$AB$6,$AB$6*$J105,$Y105+$AA105)+$Z105)</f>
        <v/>
      </c>
      <c r="AC105" s="215" t="str">
        <f>IF(G105="x","",IF(H105="","",H105))</f>
        <v/>
      </c>
      <c r="AD105" s="204">
        <f>IF(G105="X","",I105)</f>
        <v>0</v>
      </c>
      <c r="AE105" s="223">
        <f>IF(G105="X","",J105)</f>
        <v>0</v>
      </c>
      <c r="AF105" s="222" t="str">
        <f>IF(J105+N105+O105+P105+Q105&gt;0,+N105*$AN$36+O105*$AN$38+P105*$AN$40+Q105*$AN$42,"")</f>
        <v/>
      </c>
      <c r="AG105" s="14"/>
      <c r="AH105" s="218">
        <v>1</v>
      </c>
      <c r="AI105" s="162"/>
      <c r="AJ105" s="163"/>
      <c r="AK105" s="163"/>
      <c r="AL105" s="163"/>
      <c r="AM105" s="163"/>
      <c r="AN105" s="163"/>
      <c r="AO105" s="163"/>
      <c r="AP105" s="164"/>
    </row>
    <row r="106" spans="1:42" ht="12" customHeight="1" x14ac:dyDescent="0.35">
      <c r="A106" s="158"/>
      <c r="B106" s="375"/>
      <c r="C106" s="177"/>
      <c r="D106" s="178"/>
      <c r="E106" s="178"/>
      <c r="F106" s="179"/>
      <c r="G106" s="192"/>
      <c r="H106" s="510"/>
      <c r="I106" s="511"/>
      <c r="J106" s="210"/>
      <c r="K106" s="190"/>
      <c r="L106" s="185"/>
      <c r="M106" s="187"/>
      <c r="N106" s="512"/>
      <c r="O106" s="513"/>
      <c r="P106" s="233"/>
      <c r="Q106" s="464"/>
      <c r="R106" s="203"/>
      <c r="S106" s="229"/>
      <c r="T106" s="212"/>
      <c r="U106" s="225"/>
      <c r="V106" s="509"/>
      <c r="W106" s="183"/>
      <c r="X106" s="227"/>
      <c r="Y106" s="341"/>
      <c r="Z106" s="341"/>
      <c r="AA106" s="341"/>
      <c r="AB106" s="196"/>
      <c r="AC106" s="204"/>
      <c r="AD106" s="204"/>
      <c r="AE106" s="223"/>
      <c r="AF106" s="222"/>
      <c r="AG106" s="14"/>
      <c r="AH106" s="219"/>
      <c r="AI106" s="165"/>
      <c r="AJ106" s="166"/>
      <c r="AK106" s="166"/>
      <c r="AL106" s="166"/>
      <c r="AM106" s="166"/>
      <c r="AN106" s="166"/>
      <c r="AO106" s="166"/>
      <c r="AP106" s="167"/>
    </row>
    <row r="107" spans="1:42" ht="12" customHeight="1" x14ac:dyDescent="0.35">
      <c r="A107" s="158">
        <f>+A105+1</f>
        <v>49</v>
      </c>
      <c r="B107" s="374"/>
      <c r="C107" s="180"/>
      <c r="D107" s="181"/>
      <c r="E107" s="181"/>
      <c r="F107" s="182"/>
      <c r="G107" s="192"/>
      <c r="H107" s="364"/>
      <c r="I107" s="211"/>
      <c r="J107" s="363"/>
      <c r="K107" s="189" t="str">
        <f>IF(ISBLANK(I107),"",IF(I107=$AL$13,$AM$13,IF(I107=$AL$14,$AM$14,IF(I107=$AL$15,$AM$15,IF(I107=$AL$16,$AM$16,IF(I107=$AL$17,$AM$17,IF(I107=$AL$18,$AM$18,IF(I107=$AL$19,$AM$19,IF(I107=$AL$20,$AM$20,IF(I107=$AL$21,$AM$21,))))))))))</f>
        <v/>
      </c>
      <c r="L107" s="188" t="str">
        <f t="shared" ref="L107" si="331">IF(OR(ISBLANK(J107),G107="x"),"",J107*K107)</f>
        <v/>
      </c>
      <c r="M107" s="186" t="str">
        <f t="shared" si="254"/>
        <v/>
      </c>
      <c r="N107" s="337"/>
      <c r="O107" s="232"/>
      <c r="P107" s="232"/>
      <c r="Q107" s="463"/>
      <c r="R107" s="202" t="str">
        <f>IF(I107=$AL$13,$AM$13,IF(OR(I107=$AL$19,I107=$AL$17),(AF107)/2,AF107))</f>
        <v/>
      </c>
      <c r="S107" s="228" t="str">
        <f t="shared" ref="S107" si="332">IF(OR(ISBLANK(B107),B107=B105),"",SUMIF(B$11:B$114,B107,R$11:R$114))</f>
        <v/>
      </c>
      <c r="T107" s="212" t="str">
        <f>IF(J107+N107+O107+P107+Q107&gt;0,+SUM(L107,R107),"")</f>
        <v/>
      </c>
      <c r="U107" s="224" t="str">
        <f>IF(OR(ISBLANK(B107),B107=B105),"",AB107+S107)</f>
        <v/>
      </c>
      <c r="V107" s="509"/>
      <c r="W107" s="183" t="str">
        <f>IF(G107="x",R107,"")</f>
        <v/>
      </c>
      <c r="X107" s="226" t="str">
        <f t="shared" ref="X107" si="333">IF(OR(ISBLANK($B107),$B107=$B105),"",SUMIFS($L$11:$L$114,$B$11:$B$114,$B107,$I$11:$I$114,$AL$13)+SUMIFS($L$11:$L$114,$B$11:$B$114,$B107,$I$11:$I$114,$AL$14)+SUMIFS($L$11:$L$114,$B$11:$B$114,$B107,$I$11:$I$114,$AL$15)+SUMIFS($L$11:$L$114,$B$11:$B$114,$B107,$I$11:$I$114,$AL$16)+SUMIFS($L$11:$L$114,$B$11:$B$114,$B107,$I$11:$I$114,$AL$17))</f>
        <v/>
      </c>
      <c r="Y107" s="340" t="str">
        <f t="shared" ref="Y107" si="334">IF(OR(ISBLANK($B107),$B107=$B105),"",SUMIFS($L$11:$L$114,$B$11:$B$114,$B107,$I$11:$I$114,$AL$18)+SUMIFS($L$11:$L$114,$B$11:$B$114,$B107,$I$11:$I$114,$AL$19))</f>
        <v/>
      </c>
      <c r="Z107" s="340" t="str">
        <f t="shared" ref="Z107" si="335">IF(OR(ISBLANK($B107),$B107=$B105),"",SUMIFS($L$11:$L$114,$B$11:$B$114,$B107,$I$11:$I$114,$AL$20)+SUMIFS($L$11:$L$114,$B$11:$B$114,$B107,$I$11:$I$114,$AL$21))</f>
        <v/>
      </c>
      <c r="AA107" s="340" t="str">
        <f t="shared" ref="AA107" si="336">IF(OR(ISBLANK($B107),$B107=$B105),"",IF(($X107)/$J107&gt;$AB$5,$AB$5*$J107,$X107))</f>
        <v/>
      </c>
      <c r="AB107" s="196" t="str">
        <f t="shared" ref="AB107" si="337">IF(OR(ISBLANK($B107),$B107=$B105),"",IF(($Y107+$AA107)/$J107&gt;$AB$6,$AB$6*$J107,$Y107+$AA107)+$Z107)</f>
        <v/>
      </c>
      <c r="AC107" s="215" t="str">
        <f>IF(G107="x","",IF(H107="","",H107))</f>
        <v/>
      </c>
      <c r="AD107" s="204">
        <f>IF(G107="X","",I107)</f>
        <v>0</v>
      </c>
      <c r="AE107" s="223">
        <f>IF(G107="X","",J107)</f>
        <v>0</v>
      </c>
      <c r="AF107" s="222" t="str">
        <f>IF(J107+N107+O107+P107+Q107&gt;0,+N107*$AN$36+O107*$AN$38+P107*$AN$40+Q107*$AN$42,"")</f>
        <v/>
      </c>
      <c r="AG107" s="14"/>
      <c r="AH107" s="213">
        <v>2</v>
      </c>
      <c r="AI107" s="168"/>
      <c r="AJ107" s="166"/>
      <c r="AK107" s="166"/>
      <c r="AL107" s="166"/>
      <c r="AM107" s="166"/>
      <c r="AN107" s="166"/>
      <c r="AO107" s="166"/>
      <c r="AP107" s="167"/>
    </row>
    <row r="108" spans="1:42" ht="12" customHeight="1" x14ac:dyDescent="0.35">
      <c r="A108" s="158"/>
      <c r="B108" s="375"/>
      <c r="C108" s="177"/>
      <c r="D108" s="178"/>
      <c r="E108" s="178"/>
      <c r="F108" s="179"/>
      <c r="G108" s="192"/>
      <c r="H108" s="510"/>
      <c r="I108" s="511"/>
      <c r="J108" s="210"/>
      <c r="K108" s="190"/>
      <c r="L108" s="185"/>
      <c r="M108" s="187"/>
      <c r="N108" s="512"/>
      <c r="O108" s="513"/>
      <c r="P108" s="233"/>
      <c r="Q108" s="464"/>
      <c r="R108" s="203"/>
      <c r="S108" s="229"/>
      <c r="T108" s="212"/>
      <c r="U108" s="225"/>
      <c r="V108" s="509"/>
      <c r="W108" s="183"/>
      <c r="X108" s="227"/>
      <c r="Y108" s="341"/>
      <c r="Z108" s="341"/>
      <c r="AA108" s="341"/>
      <c r="AB108" s="196"/>
      <c r="AC108" s="204"/>
      <c r="AD108" s="204"/>
      <c r="AE108" s="223"/>
      <c r="AF108" s="222"/>
      <c r="AG108" s="14"/>
      <c r="AH108" s="214"/>
      <c r="AI108" s="165"/>
      <c r="AJ108" s="166"/>
      <c r="AK108" s="166"/>
      <c r="AL108" s="166"/>
      <c r="AM108" s="166"/>
      <c r="AN108" s="166"/>
      <c r="AO108" s="166"/>
      <c r="AP108" s="167"/>
    </row>
    <row r="109" spans="1:42" ht="12" customHeight="1" x14ac:dyDescent="0.35">
      <c r="A109" s="158">
        <f>+A107+1</f>
        <v>50</v>
      </c>
      <c r="B109" s="374"/>
      <c r="C109" s="180"/>
      <c r="D109" s="181"/>
      <c r="E109" s="181"/>
      <c r="F109" s="182"/>
      <c r="G109" s="192"/>
      <c r="H109" s="364"/>
      <c r="I109" s="211"/>
      <c r="J109" s="363"/>
      <c r="K109" s="189" t="str">
        <f>IF(ISBLANK(I109),"",IF(I109=$AL$13,$AM$13,IF(I109=$AL$14,$AM$14,IF(I109=$AL$15,$AM$15,IF(I109=$AL$16,$AM$16,IF(I109=$AL$17,$AM$17,IF(I109=$AL$18,$AM$18,IF(I109=$AL$19,$AM$19,IF(I109=$AL$20,$AM$20,IF(I109=$AL$21,$AM$21,))))))))))</f>
        <v/>
      </c>
      <c r="L109" s="188" t="str">
        <f t="shared" ref="L109" si="338">IF(OR(ISBLANK(J109),G109="x"),"",J109*K109)</f>
        <v/>
      </c>
      <c r="M109" s="186" t="str">
        <f t="shared" si="254"/>
        <v/>
      </c>
      <c r="N109" s="337"/>
      <c r="O109" s="232"/>
      <c r="P109" s="232"/>
      <c r="Q109" s="463"/>
      <c r="R109" s="202" t="str">
        <f>IF(I109=$AL$13,$AM$13,IF(OR(I109=$AL$19,I109=$AL$17),(AF109)/2,AF109))</f>
        <v/>
      </c>
      <c r="S109" s="228" t="str">
        <f t="shared" ref="S109" si="339">IF(OR(ISBLANK(B109),B109=B107),"",SUMIF(B$11:B$114,B109,R$11:R$114))</f>
        <v/>
      </c>
      <c r="T109" s="212" t="str">
        <f>IF(J109+N109+O109+P109+Q109&gt;0,+SUM(L109,R109),"")</f>
        <v/>
      </c>
      <c r="U109" s="224" t="str">
        <f>IF(OR(ISBLANK(B109),B109=B107),"",AB109+S109)</f>
        <v/>
      </c>
      <c r="V109" s="509"/>
      <c r="W109" s="183" t="str">
        <f>IF(G109="x",R109,"")</f>
        <v/>
      </c>
      <c r="X109" s="226" t="str">
        <f t="shared" ref="X109" si="340">IF(OR(ISBLANK($B109),$B109=$B107),"",SUMIFS($L$11:$L$114,$B$11:$B$114,$B109,$I$11:$I$114,$AL$13)+SUMIFS($L$11:$L$114,$B$11:$B$114,$B109,$I$11:$I$114,$AL$14)+SUMIFS($L$11:$L$114,$B$11:$B$114,$B109,$I$11:$I$114,$AL$15)+SUMIFS($L$11:$L$114,$B$11:$B$114,$B109,$I$11:$I$114,$AL$16)+SUMIFS($L$11:$L$114,$B$11:$B$114,$B109,$I$11:$I$114,$AL$17))</f>
        <v/>
      </c>
      <c r="Y109" s="340" t="str">
        <f t="shared" ref="Y109" si="341">IF(OR(ISBLANK($B109),$B109=$B107),"",SUMIFS($L$11:$L$114,$B$11:$B$114,$B109,$I$11:$I$114,$AL$18)+SUMIFS($L$11:$L$114,$B$11:$B$114,$B109,$I$11:$I$114,$AL$19))</f>
        <v/>
      </c>
      <c r="Z109" s="340" t="str">
        <f t="shared" ref="Z109" si="342">IF(OR(ISBLANK($B109),$B109=$B107),"",SUMIFS($L$11:$L$114,$B$11:$B$114,$B109,$I$11:$I$114,$AL$20)+SUMIFS($L$11:$L$114,$B$11:$B$114,$B109,$I$11:$I$114,$AL$21))</f>
        <v/>
      </c>
      <c r="AA109" s="340" t="str">
        <f t="shared" ref="AA109" si="343">IF(OR(ISBLANK($B109),$B109=$B107),"",IF(($X109)/$J109&gt;$AB$5,$AB$5*$J109,$X109))</f>
        <v/>
      </c>
      <c r="AB109" s="196" t="str">
        <f t="shared" ref="AB109" si="344">IF(OR(ISBLANK($B109),$B109=$B107),"",IF(($Y109+$AA109)/$J109&gt;$AB$6,$AB$6*$J109,$Y109+$AA109)+$Z109)</f>
        <v/>
      </c>
      <c r="AC109" s="215" t="str">
        <f>IF(G109="x","",IF(H109="","",H109))</f>
        <v/>
      </c>
      <c r="AD109" s="204">
        <f>IF(G109="X","",I109)</f>
        <v>0</v>
      </c>
      <c r="AE109" s="223">
        <f>IF(G109="X","",J109)</f>
        <v>0</v>
      </c>
      <c r="AF109" s="222" t="str">
        <f>IF(J109+N109+O109+P109+Q109&gt;0,+N109*$AN$36+O109*$AN$38+P109*$AN$40+Q109*$AN$42,"")</f>
        <v/>
      </c>
      <c r="AG109" s="14"/>
      <c r="AH109" s="213">
        <v>3</v>
      </c>
      <c r="AI109" s="168"/>
      <c r="AJ109" s="166"/>
      <c r="AK109" s="166"/>
      <c r="AL109" s="166"/>
      <c r="AM109" s="166"/>
      <c r="AN109" s="166"/>
      <c r="AO109" s="166"/>
      <c r="AP109" s="167"/>
    </row>
    <row r="110" spans="1:42" ht="12" customHeight="1" x14ac:dyDescent="0.35">
      <c r="A110" s="158"/>
      <c r="B110" s="375"/>
      <c r="C110" s="177"/>
      <c r="D110" s="178"/>
      <c r="E110" s="178"/>
      <c r="F110" s="179"/>
      <c r="G110" s="192"/>
      <c r="H110" s="510"/>
      <c r="I110" s="511"/>
      <c r="J110" s="210"/>
      <c r="K110" s="190"/>
      <c r="L110" s="185"/>
      <c r="M110" s="187"/>
      <c r="N110" s="512"/>
      <c r="O110" s="513"/>
      <c r="P110" s="233"/>
      <c r="Q110" s="464"/>
      <c r="R110" s="203"/>
      <c r="S110" s="229"/>
      <c r="T110" s="212"/>
      <c r="U110" s="225"/>
      <c r="V110" s="509"/>
      <c r="W110" s="183"/>
      <c r="X110" s="227"/>
      <c r="Y110" s="341"/>
      <c r="Z110" s="341"/>
      <c r="AA110" s="341"/>
      <c r="AB110" s="196"/>
      <c r="AC110" s="204"/>
      <c r="AD110" s="204"/>
      <c r="AE110" s="223"/>
      <c r="AF110" s="222"/>
      <c r="AG110" s="14"/>
      <c r="AH110" s="214"/>
      <c r="AI110" s="165"/>
      <c r="AJ110" s="166"/>
      <c r="AK110" s="166"/>
      <c r="AL110" s="166"/>
      <c r="AM110" s="166"/>
      <c r="AN110" s="166"/>
      <c r="AO110" s="166"/>
      <c r="AP110" s="167"/>
    </row>
    <row r="111" spans="1:42" ht="12" customHeight="1" x14ac:dyDescent="0.35">
      <c r="A111" s="158">
        <f>+A109+1</f>
        <v>51</v>
      </c>
      <c r="B111" s="374"/>
      <c r="C111" s="180"/>
      <c r="D111" s="181"/>
      <c r="E111" s="181"/>
      <c r="F111" s="182"/>
      <c r="G111" s="192"/>
      <c r="H111" s="364"/>
      <c r="I111" s="211"/>
      <c r="J111" s="363"/>
      <c r="K111" s="189" t="str">
        <f>IF(ISBLANK(I111),"",IF(I111=$AL$13,$AM$13,IF(I111=$AL$14,$AM$14,IF(I111=$AL$15,$AM$15,IF(I111=$AL$16,$AM$16,IF(I111=$AL$17,$AM$17,IF(I111=$AL$18,$AM$18,IF(I111=$AL$19,$AM$19,IF(I111=$AL$20,$AM$20,IF(I111=$AL$21,$AM$21,))))))))))</f>
        <v/>
      </c>
      <c r="L111" s="188" t="str">
        <f t="shared" ref="L111:L113" si="345">IF(OR(ISBLANK(J111),G111="x"),"",J111*K111)</f>
        <v/>
      </c>
      <c r="M111" s="186" t="str">
        <f t="shared" si="254"/>
        <v/>
      </c>
      <c r="N111" s="337"/>
      <c r="O111" s="232"/>
      <c r="P111" s="232"/>
      <c r="Q111" s="463"/>
      <c r="R111" s="202" t="str">
        <f>IF(I111=$AL$13,$AM$13,IF(OR(I111=$AL$19,I111=$AL$17),(AF111)/2,AF111))</f>
        <v/>
      </c>
      <c r="S111" s="228" t="str">
        <f t="shared" ref="S111:S113" si="346">IF(OR(ISBLANK(B111),B111=B109),"",SUMIF(B$11:B$114,B111,R$11:R$114))</f>
        <v/>
      </c>
      <c r="T111" s="212" t="str">
        <f>IF(J111+N111+O111+P111+Q111&gt;0,+SUM(L111,R111),"")</f>
        <v/>
      </c>
      <c r="U111" s="224" t="str">
        <f>IF(OR(ISBLANK(B111),B111=B109),"",AB111+S111)</f>
        <v/>
      </c>
      <c r="V111" s="509"/>
      <c r="W111" s="183" t="str">
        <f>IF(G111="x",R111,"")</f>
        <v/>
      </c>
      <c r="X111" s="226" t="str">
        <f t="shared" ref="X111:X113" si="347">IF(OR(ISBLANK($B111),$B111=$B109),"",SUMIFS($L$11:$L$114,$B$11:$B$114,$B111,$I$11:$I$114,$AL$13)+SUMIFS($L$11:$L$114,$B$11:$B$114,$B111,$I$11:$I$114,$AL$14)+SUMIFS($L$11:$L$114,$B$11:$B$114,$B111,$I$11:$I$114,$AL$15)+SUMIFS($L$11:$L$114,$B$11:$B$114,$B111,$I$11:$I$114,$AL$16)+SUMIFS($L$11:$L$114,$B$11:$B$114,$B111,$I$11:$I$114,$AL$17))</f>
        <v/>
      </c>
      <c r="Y111" s="340" t="str">
        <f t="shared" ref="Y111:Y113" si="348">IF(OR(ISBLANK($B111),$B111=$B109),"",SUMIFS($L$11:$L$114,$B$11:$B$114,$B111,$I$11:$I$114,$AL$18)+SUMIFS($L$11:$L$114,$B$11:$B$114,$B111,$I$11:$I$114,$AL$19))</f>
        <v/>
      </c>
      <c r="Z111" s="340" t="str">
        <f t="shared" ref="Z111:Z113" si="349">IF(OR(ISBLANK($B111),$B111=$B109),"",SUMIFS($L$11:$L$114,$B$11:$B$114,$B111,$I$11:$I$114,$AL$20)+SUMIFS($L$11:$L$114,$B$11:$B$114,$B111,$I$11:$I$114,$AL$21))</f>
        <v/>
      </c>
      <c r="AA111" s="340" t="str">
        <f t="shared" ref="AA111:AA113" si="350">IF(OR(ISBLANK($B111),$B111=$B109),"",IF(($X111)/$J111&gt;$AB$5,$AB$5*$J111,$X111))</f>
        <v/>
      </c>
      <c r="AB111" s="196" t="str">
        <f t="shared" ref="AB111:AB113" si="351">IF(OR(ISBLANK($B111),$B111=$B109),"",IF(($Y111+$AA111)/$J111&gt;$AB$6,$AB$6*$J111,$Y111+$AA111)+$Z111)</f>
        <v/>
      </c>
      <c r="AC111" s="215" t="str">
        <f>IF(G111="x","",IF(H111="","",H111))</f>
        <v/>
      </c>
      <c r="AD111" s="204">
        <f>IF(G111="X","",I111)</f>
        <v>0</v>
      </c>
      <c r="AE111" s="223">
        <f>IF(G111="X","",J111)</f>
        <v>0</v>
      </c>
      <c r="AF111" s="222" t="str">
        <f>IF(J111+N111+O111+P111+Q111&gt;0,+N111*$AN$36+O111*$AN$38+P111*$AN$40+Q111*$AN$42,"")</f>
        <v/>
      </c>
      <c r="AG111" s="14"/>
      <c r="AH111" s="213">
        <v>4</v>
      </c>
      <c r="AI111" s="168"/>
      <c r="AJ111" s="166"/>
      <c r="AK111" s="166"/>
      <c r="AL111" s="166"/>
      <c r="AM111" s="166"/>
      <c r="AN111" s="166"/>
      <c r="AO111" s="166"/>
      <c r="AP111" s="167"/>
    </row>
    <row r="112" spans="1:42" ht="12" customHeight="1" x14ac:dyDescent="0.35">
      <c r="A112" s="158"/>
      <c r="B112" s="375"/>
      <c r="C112" s="177"/>
      <c r="D112" s="178"/>
      <c r="E112" s="178"/>
      <c r="F112" s="179"/>
      <c r="G112" s="192"/>
      <c r="H112" s="510"/>
      <c r="I112" s="511"/>
      <c r="J112" s="210"/>
      <c r="K112" s="190"/>
      <c r="L112" s="185"/>
      <c r="M112" s="187"/>
      <c r="N112" s="512"/>
      <c r="O112" s="513"/>
      <c r="P112" s="233"/>
      <c r="Q112" s="464"/>
      <c r="R112" s="203"/>
      <c r="S112" s="229"/>
      <c r="T112" s="212"/>
      <c r="U112" s="225"/>
      <c r="V112" s="509"/>
      <c r="W112" s="183"/>
      <c r="X112" s="227"/>
      <c r="Y112" s="341"/>
      <c r="Z112" s="341"/>
      <c r="AA112" s="341"/>
      <c r="AB112" s="196"/>
      <c r="AC112" s="204"/>
      <c r="AD112" s="204"/>
      <c r="AE112" s="223"/>
      <c r="AF112" s="222"/>
      <c r="AG112" s="14"/>
      <c r="AH112" s="214"/>
      <c r="AI112" s="165"/>
      <c r="AJ112" s="166"/>
      <c r="AK112" s="166"/>
      <c r="AL112" s="166"/>
      <c r="AM112" s="166"/>
      <c r="AN112" s="166"/>
      <c r="AO112" s="166"/>
      <c r="AP112" s="167"/>
    </row>
    <row r="113" spans="1:42" ht="12" customHeight="1" x14ac:dyDescent="0.35">
      <c r="A113" s="158">
        <f>+A111+1</f>
        <v>52</v>
      </c>
      <c r="B113" s="374"/>
      <c r="C113" s="180"/>
      <c r="D113" s="181"/>
      <c r="E113" s="181"/>
      <c r="F113" s="182"/>
      <c r="G113" s="192"/>
      <c r="H113" s="364"/>
      <c r="I113" s="211"/>
      <c r="J113" s="363"/>
      <c r="K113" s="296" t="str">
        <f>IF(ISBLANK(I113),"",IF(I113=$AL$13,$AM$13,IF(I113=$AL$14,$AM$14,IF(I113=$AL$15,$AM$15,IF(I113=$AL$16,$AM$16,IF(I113=$AL$17,$AM$17,IF(I113=$AL$18,$AM$18,IF(I113=$AL$19,$AM$19,IF(I113=$AL$20,$AM$20,IF(I113=$AL$21,$AM$21,))))))))))</f>
        <v/>
      </c>
      <c r="L113" s="188" t="str">
        <f t="shared" si="345"/>
        <v/>
      </c>
      <c r="M113" s="186" t="str">
        <f t="shared" si="254"/>
        <v/>
      </c>
      <c r="N113" s="337"/>
      <c r="O113" s="232"/>
      <c r="P113" s="232"/>
      <c r="Q113" s="463"/>
      <c r="R113" s="525" t="str">
        <f>IF(I113=$AL$13,$AM$13,IF(OR(I113=$AL$19,I113=$AL$17),(AF113)/2,AF113))</f>
        <v/>
      </c>
      <c r="S113" s="228" t="str">
        <f t="shared" si="346"/>
        <v/>
      </c>
      <c r="T113" s="212" t="str">
        <f>IF(J113+N113+O113+P113+Q113&gt;0,+SUM(L113,R113),"")</f>
        <v/>
      </c>
      <c r="U113" s="224" t="str">
        <f>IF(OR(ISBLANK(B113),B113=B111),"",AB113+S113)</f>
        <v/>
      </c>
      <c r="V113" s="509"/>
      <c r="W113" s="183" t="str">
        <f>IF(G113="x",R113,"")</f>
        <v/>
      </c>
      <c r="X113" s="227" t="str">
        <f t="shared" si="347"/>
        <v/>
      </c>
      <c r="Y113" s="340" t="str">
        <f t="shared" si="348"/>
        <v/>
      </c>
      <c r="Z113" s="340" t="str">
        <f t="shared" si="349"/>
        <v/>
      </c>
      <c r="AA113" s="340" t="str">
        <f t="shared" si="350"/>
        <v/>
      </c>
      <c r="AB113" s="196" t="str">
        <f t="shared" si="351"/>
        <v/>
      </c>
      <c r="AC113" s="215" t="str">
        <f>IF(G113="x","",IF(H113="","",H113))</f>
        <v/>
      </c>
      <c r="AD113" s="204">
        <f>IF(G113="X","",I113)</f>
        <v>0</v>
      </c>
      <c r="AE113" s="223">
        <f>IF(G113="X","",J113)</f>
        <v>0</v>
      </c>
      <c r="AF113" s="222" t="str">
        <f>IF(J113+N113+O113+P113+Q113&gt;0,+N113*$AN$36+O113*$AN$38+P113*$AN$40+Q113*$AN$42,"")</f>
        <v/>
      </c>
      <c r="AG113" s="101"/>
      <c r="AH113" s="213">
        <v>5</v>
      </c>
      <c r="AI113" s="168"/>
      <c r="AJ113" s="166"/>
      <c r="AK113" s="166"/>
      <c r="AL113" s="166"/>
      <c r="AM113" s="166"/>
      <c r="AN113" s="166"/>
      <c r="AO113" s="166"/>
      <c r="AP113" s="167"/>
    </row>
    <row r="114" spans="1:42" ht="12" customHeight="1" thickBot="1" x14ac:dyDescent="0.4">
      <c r="A114" s="436"/>
      <c r="B114" s="514"/>
      <c r="C114" s="515"/>
      <c r="D114" s="516"/>
      <c r="E114" s="516"/>
      <c r="F114" s="517"/>
      <c r="G114" s="447"/>
      <c r="H114" s="518"/>
      <c r="I114" s="519"/>
      <c r="J114" s="527"/>
      <c r="K114" s="528"/>
      <c r="L114" s="529"/>
      <c r="M114" s="520"/>
      <c r="N114" s="521"/>
      <c r="O114" s="522"/>
      <c r="P114" s="523"/>
      <c r="Q114" s="524"/>
      <c r="R114" s="526"/>
      <c r="S114" s="539"/>
      <c r="T114" s="540"/>
      <c r="U114" s="541"/>
      <c r="V114" s="567"/>
      <c r="W114" s="542"/>
      <c r="X114" s="543"/>
      <c r="Y114" s="555"/>
      <c r="Z114" s="555"/>
      <c r="AA114" s="555"/>
      <c r="AB114" s="544"/>
      <c r="AC114" s="536"/>
      <c r="AD114" s="536"/>
      <c r="AE114" s="537"/>
      <c r="AF114" s="538"/>
      <c r="AG114" s="102"/>
      <c r="AH114" s="548"/>
      <c r="AI114" s="193"/>
      <c r="AJ114" s="194"/>
      <c r="AK114" s="194"/>
      <c r="AL114" s="194"/>
      <c r="AM114" s="194"/>
      <c r="AN114" s="194"/>
      <c r="AO114" s="194"/>
      <c r="AP114" s="195"/>
    </row>
    <row r="115" spans="1:42" x14ac:dyDescent="0.35">
      <c r="A115" s="79" t="s">
        <v>27</v>
      </c>
      <c r="B115" s="62"/>
      <c r="C115" s="26"/>
      <c r="D115" s="26"/>
      <c r="E115" s="26"/>
      <c r="F115" s="26"/>
      <c r="G115" s="27"/>
      <c r="H115" s="62"/>
      <c r="I115" s="62" t="s">
        <v>6</v>
      </c>
      <c r="J115" s="62">
        <f>SUM(J11:J114)</f>
        <v>0</v>
      </c>
      <c r="K115" s="85" t="s">
        <v>6</v>
      </c>
      <c r="L115" s="85">
        <f>SUM(L11:L114)</f>
        <v>0</v>
      </c>
      <c r="M115" s="85"/>
      <c r="N115" s="62">
        <f t="shared" ref="N115:AB115" si="352">SUM(N11:N114)</f>
        <v>0</v>
      </c>
      <c r="O115" s="62">
        <f t="shared" si="352"/>
        <v>0</v>
      </c>
      <c r="P115" s="62">
        <f t="shared" si="352"/>
        <v>0</v>
      </c>
      <c r="Q115" s="62">
        <f t="shared" si="352"/>
        <v>0</v>
      </c>
      <c r="R115" s="85">
        <f t="shared" si="352"/>
        <v>0</v>
      </c>
      <c r="S115" s="85">
        <f t="shared" si="352"/>
        <v>0</v>
      </c>
      <c r="T115" s="85">
        <f t="shared" si="352"/>
        <v>0</v>
      </c>
      <c r="U115" s="85">
        <f t="shared" si="352"/>
        <v>0</v>
      </c>
      <c r="V115" s="85">
        <f>SUMIF(V11:V114, "Y", (U11:U114))</f>
        <v>0</v>
      </c>
      <c r="W115" s="85">
        <f t="shared" si="352"/>
        <v>0</v>
      </c>
      <c r="X115" s="27">
        <f t="shared" si="352"/>
        <v>0</v>
      </c>
      <c r="Y115" s="27"/>
      <c r="Z115" s="27"/>
      <c r="AA115" s="27"/>
      <c r="AB115" s="27">
        <f t="shared" si="352"/>
        <v>0</v>
      </c>
      <c r="AC115" s="27"/>
      <c r="AD115" s="86"/>
      <c r="AE115" s="85"/>
      <c r="AF115" s="85">
        <f>SUM(AF11:AF114)</f>
        <v>0</v>
      </c>
      <c r="AG115" s="86"/>
      <c r="AH115" s="31"/>
      <c r="AL115" s="94"/>
      <c r="AN115" s="95"/>
      <c r="AP115" s="96"/>
    </row>
    <row r="116" spans="1:42" ht="24" customHeight="1" x14ac:dyDescent="0.35">
      <c r="C116" s="460" t="s">
        <v>58</v>
      </c>
      <c r="D116" s="461"/>
      <c r="E116" s="461"/>
      <c r="G116" s="535" t="s">
        <v>118</v>
      </c>
      <c r="H116" s="535"/>
      <c r="I116" s="535"/>
      <c r="J116" s="535"/>
      <c r="K116" s="535"/>
      <c r="L116" s="535"/>
      <c r="M116" s="535"/>
      <c r="N116" s="535"/>
      <c r="O116" s="535"/>
      <c r="P116" s="535"/>
      <c r="Q116" s="535"/>
      <c r="R116" s="535"/>
      <c r="S116" s="535"/>
      <c r="T116" s="535"/>
      <c r="U116" s="535"/>
      <c r="V116" s="535"/>
      <c r="W116" s="535"/>
      <c r="X116" s="535"/>
      <c r="Y116" s="535"/>
      <c r="Z116" s="535"/>
      <c r="AA116" s="535"/>
      <c r="AB116" s="535"/>
      <c r="AC116" s="535"/>
      <c r="AD116" s="535"/>
      <c r="AE116" s="535"/>
      <c r="AF116" s="535"/>
      <c r="AG116" s="535"/>
      <c r="AH116" s="535"/>
      <c r="AI116" s="535"/>
      <c r="AJ116" s="535"/>
      <c r="AK116" s="535"/>
      <c r="AL116" s="535"/>
      <c r="AM116" s="535"/>
      <c r="AN116" s="535"/>
      <c r="AO116" s="535"/>
      <c r="AP116" s="535"/>
    </row>
    <row r="117" spans="1:42" ht="24" customHeight="1" thickBot="1" x14ac:dyDescent="0.4">
      <c r="A117" s="243" t="s">
        <v>30</v>
      </c>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AM117" s="530" t="s">
        <v>83</v>
      </c>
      <c r="AN117" s="531"/>
      <c r="AO117" s="531"/>
      <c r="AP117" s="103">
        <v>45677</v>
      </c>
    </row>
    <row r="118" spans="1:42" ht="24" customHeight="1" thickTop="1" x14ac:dyDescent="0.35">
      <c r="A118" s="33">
        <v>1</v>
      </c>
      <c r="B118" s="18"/>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20"/>
    </row>
    <row r="119" spans="1:42" ht="24" customHeight="1" x14ac:dyDescent="0.35">
      <c r="A119" s="33">
        <v>2</v>
      </c>
      <c r="B119" s="21"/>
      <c r="C119" s="87"/>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22"/>
    </row>
    <row r="120" spans="1:42" ht="24" customHeight="1" x14ac:dyDescent="0.35">
      <c r="A120" s="33">
        <v>3</v>
      </c>
      <c r="B120" s="21"/>
      <c r="C120" s="87"/>
      <c r="D120" s="87"/>
      <c r="E120" s="87"/>
      <c r="F120" s="87"/>
      <c r="G120" s="87"/>
      <c r="H120" s="87"/>
      <c r="I120" s="87"/>
      <c r="J120" s="87"/>
      <c r="K120" s="87"/>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22"/>
    </row>
    <row r="121" spans="1:42" ht="24" customHeight="1" x14ac:dyDescent="0.35">
      <c r="A121" s="33">
        <v>4</v>
      </c>
      <c r="B121" s="21"/>
      <c r="C121" s="87"/>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22"/>
    </row>
    <row r="122" spans="1:42" ht="24" customHeight="1" x14ac:dyDescent="0.35">
      <c r="A122" s="33">
        <v>5</v>
      </c>
      <c r="B122" s="21"/>
      <c r="C122" s="87"/>
      <c r="D122" s="87"/>
      <c r="E122" s="87"/>
      <c r="F122" s="87"/>
      <c r="G122" s="87"/>
      <c r="H122" s="87"/>
      <c r="I122" s="87"/>
      <c r="J122" s="87"/>
      <c r="K122" s="87"/>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c r="AO122" s="87"/>
      <c r="AP122" s="22"/>
    </row>
    <row r="123" spans="1:42" ht="24" customHeight="1" x14ac:dyDescent="0.35">
      <c r="A123" s="33">
        <v>6</v>
      </c>
      <c r="B123" s="21"/>
      <c r="C123" s="87"/>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22"/>
    </row>
    <row r="124" spans="1:42" ht="24" customHeight="1" x14ac:dyDescent="0.35">
      <c r="A124" s="33">
        <v>7</v>
      </c>
      <c r="B124" s="21"/>
      <c r="C124" s="87"/>
      <c r="D124" s="87"/>
      <c r="E124" s="87"/>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22"/>
    </row>
    <row r="125" spans="1:42" ht="24" customHeight="1" x14ac:dyDescent="0.35">
      <c r="A125" s="33">
        <v>8</v>
      </c>
      <c r="B125" s="21"/>
      <c r="C125" s="87"/>
      <c r="D125" s="87"/>
      <c r="E125" s="87"/>
      <c r="F125" s="87"/>
      <c r="G125" s="87"/>
      <c r="H125" s="87"/>
      <c r="I125" s="87"/>
      <c r="J125" s="87"/>
      <c r="K125" s="87"/>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22"/>
    </row>
    <row r="126" spans="1:42" ht="24" customHeight="1" thickBot="1" x14ac:dyDescent="0.4">
      <c r="A126" s="33">
        <v>9</v>
      </c>
      <c r="B126" s="23"/>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5"/>
    </row>
    <row r="127" spans="1:42" ht="15" thickTop="1" x14ac:dyDescent="0.35"/>
    <row r="129" spans="1:33" x14ac:dyDescent="0.35">
      <c r="A129" s="97"/>
      <c r="B129" s="15"/>
      <c r="C129" s="15"/>
      <c r="D129" s="15"/>
      <c r="E129" s="15"/>
      <c r="F129" s="15"/>
      <c r="K129"/>
      <c r="L129"/>
      <c r="M129"/>
      <c r="R129"/>
      <c r="S129"/>
      <c r="T129"/>
      <c r="U129"/>
      <c r="V129"/>
      <c r="W129"/>
      <c r="AD129"/>
      <c r="AE129"/>
      <c r="AF129"/>
      <c r="AG129"/>
    </row>
    <row r="130" spans="1:33" x14ac:dyDescent="0.35">
      <c r="A130" s="50"/>
      <c r="B130" s="15"/>
      <c r="C130" s="15"/>
      <c r="D130" s="15"/>
      <c r="E130" s="15"/>
      <c r="F130" s="15"/>
      <c r="K130"/>
      <c r="L130"/>
      <c r="M130"/>
      <c r="R130"/>
      <c r="S130"/>
      <c r="T130"/>
      <c r="U130"/>
      <c r="V130"/>
      <c r="W130"/>
      <c r="AD130"/>
      <c r="AE130"/>
      <c r="AF130"/>
      <c r="AG130"/>
    </row>
  </sheetData>
  <sheetProtection algorithmName="SHA-512" hashValue="ivLDpVOT1pUxzD8uH+LXZfWaaUPOqiWiO862iX30zCOGKro0pKb8TbGbzZvYpV6lFECbRN6022CB6GW83lxxKA==" saltValue="sfjni0vEkRHT8eCqhcEpeA==" spinCount="100000" sheet="1" objects="1" scenarios="1" selectLockedCells="1"/>
  <mergeCells count="1652">
    <mergeCell ref="V93:V94"/>
    <mergeCell ref="V95:V96"/>
    <mergeCell ref="V97:V98"/>
    <mergeCell ref="V99:V100"/>
    <mergeCell ref="V101:V102"/>
    <mergeCell ref="V103:V104"/>
    <mergeCell ref="V105:V106"/>
    <mergeCell ref="V107:V108"/>
    <mergeCell ref="V109:V110"/>
    <mergeCell ref="V111:V112"/>
    <mergeCell ref="V113:V114"/>
    <mergeCell ref="AH46:AO46"/>
    <mergeCell ref="AH47:AO47"/>
    <mergeCell ref="V57:V58"/>
    <mergeCell ref="V59:V60"/>
    <mergeCell ref="V61:V62"/>
    <mergeCell ref="V63:V64"/>
    <mergeCell ref="V65:V66"/>
    <mergeCell ref="V67:V68"/>
    <mergeCell ref="V69:V70"/>
    <mergeCell ref="V71:V72"/>
    <mergeCell ref="V73:V74"/>
    <mergeCell ref="V75:V76"/>
    <mergeCell ref="V77:V78"/>
    <mergeCell ref="V79:V80"/>
    <mergeCell ref="V81:V82"/>
    <mergeCell ref="V83:V84"/>
    <mergeCell ref="V85:V86"/>
    <mergeCell ref="V87:V88"/>
    <mergeCell ref="V89:V90"/>
    <mergeCell ref="AH71:AO72"/>
    <mergeCell ref="Y105:Y106"/>
    <mergeCell ref="AP71:AP72"/>
    <mergeCell ref="AH63:AO63"/>
    <mergeCell ref="AP64:AP65"/>
    <mergeCell ref="AH64:AO65"/>
    <mergeCell ref="AH70:AO70"/>
    <mergeCell ref="V8:V10"/>
    <mergeCell ref="V11:V12"/>
    <mergeCell ref="V13:V14"/>
    <mergeCell ref="V15:V16"/>
    <mergeCell ref="V17:V18"/>
    <mergeCell ref="V19:V20"/>
    <mergeCell ref="V21:V22"/>
    <mergeCell ref="V23:V24"/>
    <mergeCell ref="V25:V26"/>
    <mergeCell ref="V27:V28"/>
    <mergeCell ref="V29:V30"/>
    <mergeCell ref="V31:V32"/>
    <mergeCell ref="V33:V34"/>
    <mergeCell ref="V35:V36"/>
    <mergeCell ref="V37:V38"/>
    <mergeCell ref="V39:V40"/>
    <mergeCell ref="V41:V42"/>
    <mergeCell ref="V43:V44"/>
    <mergeCell ref="V45:V46"/>
    <mergeCell ref="V47:V48"/>
    <mergeCell ref="V49:V50"/>
    <mergeCell ref="V51:V52"/>
    <mergeCell ref="V53:V54"/>
    <mergeCell ref="V55:V56"/>
    <mergeCell ref="AA47:AA48"/>
    <mergeCell ref="AA49:AA50"/>
    <mergeCell ref="AA51:AA52"/>
    <mergeCell ref="AA87:AA88"/>
    <mergeCell ref="Y87:Y88"/>
    <mergeCell ref="Y89:Y90"/>
    <mergeCell ref="Y91:Y92"/>
    <mergeCell ref="Y93:Y94"/>
    <mergeCell ref="Y95:Y96"/>
    <mergeCell ref="Y97:Y98"/>
    <mergeCell ref="Y99:Y100"/>
    <mergeCell ref="Y101:Y102"/>
    <mergeCell ref="Y107:Y108"/>
    <mergeCell ref="Y109:Y110"/>
    <mergeCell ref="Y111:Y112"/>
    <mergeCell ref="Y113:Y114"/>
    <mergeCell ref="Y53:Y54"/>
    <mergeCell ref="Y55:Y56"/>
    <mergeCell ref="Y57:Y58"/>
    <mergeCell ref="Y59:Y60"/>
    <mergeCell ref="Y61:Y62"/>
    <mergeCell ref="Y63:Y64"/>
    <mergeCell ref="Y65:Y66"/>
    <mergeCell ref="Y67:Y68"/>
    <mergeCell ref="Y69:Y70"/>
    <mergeCell ref="Y71:Y72"/>
    <mergeCell ref="Y73:Y74"/>
    <mergeCell ref="Y75:Y76"/>
    <mergeCell ref="Y77:Y78"/>
    <mergeCell ref="Y79:Y80"/>
    <mergeCell ref="Y81:Y82"/>
    <mergeCell ref="Y83:Y84"/>
    <mergeCell ref="Y85:Y86"/>
    <mergeCell ref="AA73:AA74"/>
    <mergeCell ref="AA75:AA76"/>
    <mergeCell ref="AA77:AA78"/>
    <mergeCell ref="AA79:AA80"/>
    <mergeCell ref="AA81:AA82"/>
    <mergeCell ref="AA83:AA84"/>
    <mergeCell ref="AA85:AA86"/>
    <mergeCell ref="AA105:AA106"/>
    <mergeCell ref="AB105:AB106"/>
    <mergeCell ref="AA113:AA114"/>
    <mergeCell ref="Y8:Y10"/>
    <mergeCell ref="Y11:Y12"/>
    <mergeCell ref="Y13:Y14"/>
    <mergeCell ref="Y15:Y16"/>
    <mergeCell ref="Y17:Y18"/>
    <mergeCell ref="Y19:Y20"/>
    <mergeCell ref="Y21:Y22"/>
    <mergeCell ref="Y23:Y24"/>
    <mergeCell ref="Y25:Y26"/>
    <mergeCell ref="Y27:Y28"/>
    <mergeCell ref="Y29:Y30"/>
    <mergeCell ref="Y31:Y32"/>
    <mergeCell ref="Y33:Y34"/>
    <mergeCell ref="Y35:Y36"/>
    <mergeCell ref="Y37:Y38"/>
    <mergeCell ref="Y39:Y40"/>
    <mergeCell ref="Y41:Y42"/>
    <mergeCell ref="Y43:Y44"/>
    <mergeCell ref="Y45:Y46"/>
    <mergeCell ref="Y47:Y48"/>
    <mergeCell ref="Y49:Y50"/>
    <mergeCell ref="Y51:Y52"/>
    <mergeCell ref="AA57:AA58"/>
    <mergeCell ref="AA59:AA60"/>
    <mergeCell ref="AA61:AA62"/>
    <mergeCell ref="AA63:AA64"/>
    <mergeCell ref="Z105:Z106"/>
    <mergeCell ref="Z107:Z108"/>
    <mergeCell ref="Z109:Z110"/>
    <mergeCell ref="Z111:Z112"/>
    <mergeCell ref="Z113:Z114"/>
    <mergeCell ref="X5:AA5"/>
    <mergeCell ref="AA8:AA10"/>
    <mergeCell ref="AA11:AA12"/>
    <mergeCell ref="AA13:AA14"/>
    <mergeCell ref="AA15:AA16"/>
    <mergeCell ref="AA17:AA18"/>
    <mergeCell ref="AA19:AA20"/>
    <mergeCell ref="AA21:AA22"/>
    <mergeCell ref="AA23:AA24"/>
    <mergeCell ref="AA25:AA26"/>
    <mergeCell ref="AA27:AA28"/>
    <mergeCell ref="AA29:AA30"/>
    <mergeCell ref="AA31:AA32"/>
    <mergeCell ref="AA33:AA34"/>
    <mergeCell ref="Z71:Z72"/>
    <mergeCell ref="Z73:Z74"/>
    <mergeCell ref="Z75:Z76"/>
    <mergeCell ref="Z77:Z78"/>
    <mergeCell ref="Z83:Z84"/>
    <mergeCell ref="Z85:Z86"/>
    <mergeCell ref="Z87:Z88"/>
    <mergeCell ref="AA93:AA94"/>
    <mergeCell ref="AA95:AA96"/>
    <mergeCell ref="Z93:Z94"/>
    <mergeCell ref="Z95:Z96"/>
    <mergeCell ref="Z97:Z98"/>
    <mergeCell ref="Z99:Z100"/>
    <mergeCell ref="Z101:Z102"/>
    <mergeCell ref="Z103:Z104"/>
    <mergeCell ref="Z8:Z10"/>
    <mergeCell ref="Z11:Z12"/>
    <mergeCell ref="Z13:Z14"/>
    <mergeCell ref="Z15:Z16"/>
    <mergeCell ref="Z17:Z18"/>
    <mergeCell ref="Z19:Z20"/>
    <mergeCell ref="Z21:Z22"/>
    <mergeCell ref="Z23:Z24"/>
    <mergeCell ref="Z25:Z26"/>
    <mergeCell ref="Z27:Z28"/>
    <mergeCell ref="Z29:Z30"/>
    <mergeCell ref="Z31:Z32"/>
    <mergeCell ref="Z33:Z34"/>
    <mergeCell ref="Z35:Z36"/>
    <mergeCell ref="Z37:Z38"/>
    <mergeCell ref="Z39:Z40"/>
    <mergeCell ref="AM117:AO117"/>
    <mergeCell ref="D1:E1"/>
    <mergeCell ref="AG8:AG10"/>
    <mergeCell ref="L3:AJ3"/>
    <mergeCell ref="G116:AP116"/>
    <mergeCell ref="AC113:AC114"/>
    <mergeCell ref="AD113:AD114"/>
    <mergeCell ref="AE113:AE114"/>
    <mergeCell ref="AF113:AF114"/>
    <mergeCell ref="S113:S114"/>
    <mergeCell ref="T113:T114"/>
    <mergeCell ref="U113:U114"/>
    <mergeCell ref="W113:W114"/>
    <mergeCell ref="X113:X114"/>
    <mergeCell ref="AB113:AB114"/>
    <mergeCell ref="AH76:AP76"/>
    <mergeCell ref="AH79:AH80"/>
    <mergeCell ref="AH81:AH82"/>
    <mergeCell ref="AH83:AH84"/>
    <mergeCell ref="AH85:AH86"/>
    <mergeCell ref="AF111:AF112"/>
    <mergeCell ref="AC111:AC112"/>
    <mergeCell ref="AD111:AD112"/>
    <mergeCell ref="AH113:AH114"/>
    <mergeCell ref="W111:W112"/>
    <mergeCell ref="X111:X112"/>
    <mergeCell ref="AC109:AC110"/>
    <mergeCell ref="AD109:AD110"/>
    <mergeCell ref="AE109:AE110"/>
    <mergeCell ref="AF109:AF110"/>
    <mergeCell ref="S109:S110"/>
    <mergeCell ref="T111:T112"/>
    <mergeCell ref="A113:A114"/>
    <mergeCell ref="B113:B114"/>
    <mergeCell ref="C113:F114"/>
    <mergeCell ref="G113:G114"/>
    <mergeCell ref="H113:H114"/>
    <mergeCell ref="I113:I114"/>
    <mergeCell ref="M113:M114"/>
    <mergeCell ref="N113:N114"/>
    <mergeCell ref="O113:O114"/>
    <mergeCell ref="P113:P114"/>
    <mergeCell ref="Q113:Q114"/>
    <mergeCell ref="R113:R114"/>
    <mergeCell ref="A111:A112"/>
    <mergeCell ref="B111:B112"/>
    <mergeCell ref="C111:F112"/>
    <mergeCell ref="G111:G112"/>
    <mergeCell ref="H111:H112"/>
    <mergeCell ref="I111:I112"/>
    <mergeCell ref="N111:N112"/>
    <mergeCell ref="O111:O112"/>
    <mergeCell ref="J113:J114"/>
    <mergeCell ref="K113:K114"/>
    <mergeCell ref="L113:L114"/>
    <mergeCell ref="J111:J112"/>
    <mergeCell ref="K111:K112"/>
    <mergeCell ref="L111:L112"/>
    <mergeCell ref="M111:M112"/>
    <mergeCell ref="P111:P112"/>
    <mergeCell ref="Q111:Q112"/>
    <mergeCell ref="R111:R112"/>
    <mergeCell ref="U111:U112"/>
    <mergeCell ref="AF107:AF108"/>
    <mergeCell ref="A109:A110"/>
    <mergeCell ref="B109:B110"/>
    <mergeCell ref="C109:F110"/>
    <mergeCell ref="G109:G110"/>
    <mergeCell ref="H109:H110"/>
    <mergeCell ref="I109:I110"/>
    <mergeCell ref="J109:J110"/>
    <mergeCell ref="K109:K110"/>
    <mergeCell ref="L109:L110"/>
    <mergeCell ref="X109:X110"/>
    <mergeCell ref="M109:M110"/>
    <mergeCell ref="N109:N110"/>
    <mergeCell ref="O109:O110"/>
    <mergeCell ref="P109:P110"/>
    <mergeCell ref="Q109:Q110"/>
    <mergeCell ref="R109:R110"/>
    <mergeCell ref="S111:S112"/>
    <mergeCell ref="T109:T110"/>
    <mergeCell ref="U109:U110"/>
    <mergeCell ref="W109:W110"/>
    <mergeCell ref="AE111:AE112"/>
    <mergeCell ref="AA107:AA108"/>
    <mergeCell ref="AB107:AB108"/>
    <mergeCell ref="AA109:AA110"/>
    <mergeCell ref="AB109:AB110"/>
    <mergeCell ref="AA111:AA112"/>
    <mergeCell ref="AB111:AB112"/>
    <mergeCell ref="U105:U106"/>
    <mergeCell ref="W105:W106"/>
    <mergeCell ref="X105:X106"/>
    <mergeCell ref="AC105:AC106"/>
    <mergeCell ref="AD105:AD106"/>
    <mergeCell ref="AE105:AE106"/>
    <mergeCell ref="AF105:AF106"/>
    <mergeCell ref="A107:A108"/>
    <mergeCell ref="B107:B108"/>
    <mergeCell ref="C107:F108"/>
    <mergeCell ref="G107:G108"/>
    <mergeCell ref="H107:H108"/>
    <mergeCell ref="I107:I108"/>
    <mergeCell ref="J107:J108"/>
    <mergeCell ref="K107:K108"/>
    <mergeCell ref="L107:L108"/>
    <mergeCell ref="M107:M108"/>
    <mergeCell ref="N107:N108"/>
    <mergeCell ref="O107:O108"/>
    <mergeCell ref="P107:P108"/>
    <mergeCell ref="Q107:Q108"/>
    <mergeCell ref="R107:R108"/>
    <mergeCell ref="S107:S108"/>
    <mergeCell ref="T107:T108"/>
    <mergeCell ref="U107:U108"/>
    <mergeCell ref="W107:W108"/>
    <mergeCell ref="X107:X108"/>
    <mergeCell ref="AC107:AC108"/>
    <mergeCell ref="AD107:AD108"/>
    <mergeCell ref="AE107:AE108"/>
    <mergeCell ref="A105:A106"/>
    <mergeCell ref="B105:B106"/>
    <mergeCell ref="C105:F106"/>
    <mergeCell ref="G105:G106"/>
    <mergeCell ref="H105:H106"/>
    <mergeCell ref="I105:I106"/>
    <mergeCell ref="J105:J106"/>
    <mergeCell ref="K105:K106"/>
    <mergeCell ref="L105:L106"/>
    <mergeCell ref="M105:M106"/>
    <mergeCell ref="N105:N106"/>
    <mergeCell ref="O105:O106"/>
    <mergeCell ref="P105:P106"/>
    <mergeCell ref="Q105:Q106"/>
    <mergeCell ref="R105:R106"/>
    <mergeCell ref="S105:S106"/>
    <mergeCell ref="T105:T106"/>
    <mergeCell ref="AF101:AF102"/>
    <mergeCell ref="A103:A104"/>
    <mergeCell ref="B103:B104"/>
    <mergeCell ref="C103:F104"/>
    <mergeCell ref="G103:G104"/>
    <mergeCell ref="H103:H104"/>
    <mergeCell ref="I103:I104"/>
    <mergeCell ref="J103:J104"/>
    <mergeCell ref="K103:K104"/>
    <mergeCell ref="L103:L104"/>
    <mergeCell ref="M103:M104"/>
    <mergeCell ref="N103:N104"/>
    <mergeCell ref="O103:O104"/>
    <mergeCell ref="P103:P104"/>
    <mergeCell ref="Q103:Q104"/>
    <mergeCell ref="R103:R104"/>
    <mergeCell ref="S103:S104"/>
    <mergeCell ref="T103:T104"/>
    <mergeCell ref="U103:U104"/>
    <mergeCell ref="W103:W104"/>
    <mergeCell ref="X103:X104"/>
    <mergeCell ref="AB103:AB104"/>
    <mergeCell ref="AC103:AC104"/>
    <mergeCell ref="AD103:AD104"/>
    <mergeCell ref="AE103:AE104"/>
    <mergeCell ref="AF103:AF104"/>
    <mergeCell ref="U99:U100"/>
    <mergeCell ref="W99:W100"/>
    <mergeCell ref="X99:X100"/>
    <mergeCell ref="AB99:AB100"/>
    <mergeCell ref="AC99:AC100"/>
    <mergeCell ref="AD99:AD100"/>
    <mergeCell ref="AE99:AE100"/>
    <mergeCell ref="AF99:AF100"/>
    <mergeCell ref="U101:U102"/>
    <mergeCell ref="W101:W102"/>
    <mergeCell ref="X101:X102"/>
    <mergeCell ref="AB101:AB102"/>
    <mergeCell ref="AC101:AC102"/>
    <mergeCell ref="AD101:AD102"/>
    <mergeCell ref="AE101:AE102"/>
    <mergeCell ref="Y103:Y104"/>
    <mergeCell ref="AA99:AA100"/>
    <mergeCell ref="AA101:AA102"/>
    <mergeCell ref="AA103:AA104"/>
    <mergeCell ref="A101:A102"/>
    <mergeCell ref="B101:B102"/>
    <mergeCell ref="C101:F102"/>
    <mergeCell ref="G101:G102"/>
    <mergeCell ref="H101:H102"/>
    <mergeCell ref="I101:I102"/>
    <mergeCell ref="J101:J102"/>
    <mergeCell ref="K101:K102"/>
    <mergeCell ref="L101:L102"/>
    <mergeCell ref="M101:M102"/>
    <mergeCell ref="N101:N102"/>
    <mergeCell ref="O101:O102"/>
    <mergeCell ref="P101:P102"/>
    <mergeCell ref="Q101:Q102"/>
    <mergeCell ref="R101:R102"/>
    <mergeCell ref="S101:S102"/>
    <mergeCell ref="T101:T102"/>
    <mergeCell ref="A99:A100"/>
    <mergeCell ref="B99:B100"/>
    <mergeCell ref="C99:F100"/>
    <mergeCell ref="G99:G100"/>
    <mergeCell ref="H99:H100"/>
    <mergeCell ref="I99:I100"/>
    <mergeCell ref="J99:J100"/>
    <mergeCell ref="K99:K100"/>
    <mergeCell ref="L99:L100"/>
    <mergeCell ref="M99:M100"/>
    <mergeCell ref="N99:N100"/>
    <mergeCell ref="O99:O100"/>
    <mergeCell ref="P99:P100"/>
    <mergeCell ref="Q99:Q100"/>
    <mergeCell ref="R99:R100"/>
    <mergeCell ref="S99:S100"/>
    <mergeCell ref="T99:T100"/>
    <mergeCell ref="AF95:AF96"/>
    <mergeCell ref="A97:A98"/>
    <mergeCell ref="B97:B98"/>
    <mergeCell ref="C97:F98"/>
    <mergeCell ref="G97:G98"/>
    <mergeCell ref="H97:H98"/>
    <mergeCell ref="I97:I98"/>
    <mergeCell ref="J97:J98"/>
    <mergeCell ref="K97:K98"/>
    <mergeCell ref="L97:L98"/>
    <mergeCell ref="M97:M98"/>
    <mergeCell ref="N97:N98"/>
    <mergeCell ref="O97:O98"/>
    <mergeCell ref="P97:P98"/>
    <mergeCell ref="Q97:Q98"/>
    <mergeCell ref="R97:R98"/>
    <mergeCell ref="S97:S98"/>
    <mergeCell ref="T97:T98"/>
    <mergeCell ref="U97:U98"/>
    <mergeCell ref="W97:W98"/>
    <mergeCell ref="X97:X98"/>
    <mergeCell ref="AB97:AB98"/>
    <mergeCell ref="AC97:AC98"/>
    <mergeCell ref="AD97:AD98"/>
    <mergeCell ref="AE97:AE98"/>
    <mergeCell ref="AF97:AF98"/>
    <mergeCell ref="AA97:AA98"/>
    <mergeCell ref="U93:U94"/>
    <mergeCell ref="W93:W94"/>
    <mergeCell ref="X93:X94"/>
    <mergeCell ref="AB93:AB94"/>
    <mergeCell ref="AC93:AC94"/>
    <mergeCell ref="AD93:AD94"/>
    <mergeCell ref="AE93:AE94"/>
    <mergeCell ref="AF93:AF94"/>
    <mergeCell ref="A95:A96"/>
    <mergeCell ref="B95:B96"/>
    <mergeCell ref="C95:F96"/>
    <mergeCell ref="G95:G96"/>
    <mergeCell ref="H95:H96"/>
    <mergeCell ref="I95:I96"/>
    <mergeCell ref="J95:J96"/>
    <mergeCell ref="K95:K96"/>
    <mergeCell ref="L95:L96"/>
    <mergeCell ref="M95:M96"/>
    <mergeCell ref="N95:N96"/>
    <mergeCell ref="O95:O96"/>
    <mergeCell ref="P95:P96"/>
    <mergeCell ref="Q95:Q96"/>
    <mergeCell ref="R95:R96"/>
    <mergeCell ref="S95:S96"/>
    <mergeCell ref="T95:T96"/>
    <mergeCell ref="U95:U96"/>
    <mergeCell ref="W95:W96"/>
    <mergeCell ref="X95:X96"/>
    <mergeCell ref="AB95:AB96"/>
    <mergeCell ref="AC95:AC96"/>
    <mergeCell ref="AD95:AD96"/>
    <mergeCell ref="AE95:AE96"/>
    <mergeCell ref="A93:A94"/>
    <mergeCell ref="B93:B94"/>
    <mergeCell ref="C93:F94"/>
    <mergeCell ref="G93:G94"/>
    <mergeCell ref="H93:H94"/>
    <mergeCell ref="I93:I94"/>
    <mergeCell ref="J93:J94"/>
    <mergeCell ref="K93:K94"/>
    <mergeCell ref="L93:L94"/>
    <mergeCell ref="M93:M94"/>
    <mergeCell ref="N93:N94"/>
    <mergeCell ref="O93:O94"/>
    <mergeCell ref="P93:P94"/>
    <mergeCell ref="Q93:Q94"/>
    <mergeCell ref="R93:R94"/>
    <mergeCell ref="S93:S94"/>
    <mergeCell ref="T93:T94"/>
    <mergeCell ref="AF89:AF90"/>
    <mergeCell ref="A91:A92"/>
    <mergeCell ref="B91:B92"/>
    <mergeCell ref="C91:F92"/>
    <mergeCell ref="G91:G92"/>
    <mergeCell ref="H91:H92"/>
    <mergeCell ref="I91:I92"/>
    <mergeCell ref="J91:J92"/>
    <mergeCell ref="K91:K92"/>
    <mergeCell ref="L91:L92"/>
    <mergeCell ref="M91:M92"/>
    <mergeCell ref="N91:N92"/>
    <mergeCell ref="O91:O92"/>
    <mergeCell ref="P91:P92"/>
    <mergeCell ref="Q91:Q92"/>
    <mergeCell ref="R91:R92"/>
    <mergeCell ref="S91:S92"/>
    <mergeCell ref="T91:T92"/>
    <mergeCell ref="U91:U92"/>
    <mergeCell ref="W91:W92"/>
    <mergeCell ref="X91:X92"/>
    <mergeCell ref="AB91:AB92"/>
    <mergeCell ref="AC91:AC92"/>
    <mergeCell ref="AD91:AD92"/>
    <mergeCell ref="AE91:AE92"/>
    <mergeCell ref="AF91:AF92"/>
    <mergeCell ref="AA89:AA90"/>
    <mergeCell ref="AA91:AA92"/>
    <mergeCell ref="V91:V92"/>
    <mergeCell ref="Z89:Z90"/>
    <mergeCell ref="Z91:Z92"/>
    <mergeCell ref="U87:U88"/>
    <mergeCell ref="W87:W88"/>
    <mergeCell ref="X87:X88"/>
    <mergeCell ref="AB87:AB88"/>
    <mergeCell ref="AC87:AC88"/>
    <mergeCell ref="AD87:AD88"/>
    <mergeCell ref="AE87:AE88"/>
    <mergeCell ref="AF87:AF88"/>
    <mergeCell ref="A89:A90"/>
    <mergeCell ref="B89:B90"/>
    <mergeCell ref="C89:F90"/>
    <mergeCell ref="G89:G90"/>
    <mergeCell ref="H89:H90"/>
    <mergeCell ref="I89:I90"/>
    <mergeCell ref="J89:J90"/>
    <mergeCell ref="K89:K90"/>
    <mergeCell ref="L89:L90"/>
    <mergeCell ref="M89:M90"/>
    <mergeCell ref="N89:N90"/>
    <mergeCell ref="O89:O90"/>
    <mergeCell ref="P89:P90"/>
    <mergeCell ref="Q89:Q90"/>
    <mergeCell ref="R89:R90"/>
    <mergeCell ref="S89:S90"/>
    <mergeCell ref="T89:T90"/>
    <mergeCell ref="U89:U90"/>
    <mergeCell ref="W89:W90"/>
    <mergeCell ref="X89:X90"/>
    <mergeCell ref="AB89:AB90"/>
    <mergeCell ref="AC89:AC90"/>
    <mergeCell ref="AD89:AD90"/>
    <mergeCell ref="AE89:AE90"/>
    <mergeCell ref="A87:A88"/>
    <mergeCell ref="B87:B88"/>
    <mergeCell ref="C87:F88"/>
    <mergeCell ref="G87:G88"/>
    <mergeCell ref="H87:H88"/>
    <mergeCell ref="I87:I88"/>
    <mergeCell ref="J87:J88"/>
    <mergeCell ref="K87:K88"/>
    <mergeCell ref="L87:L88"/>
    <mergeCell ref="M87:M88"/>
    <mergeCell ref="N87:N88"/>
    <mergeCell ref="O87:O88"/>
    <mergeCell ref="P87:P88"/>
    <mergeCell ref="Q87:Q88"/>
    <mergeCell ref="R87:R88"/>
    <mergeCell ref="S87:S88"/>
    <mergeCell ref="T87:T88"/>
    <mergeCell ref="A77:A78"/>
    <mergeCell ref="B77:B78"/>
    <mergeCell ref="C77:F78"/>
    <mergeCell ref="G77:G78"/>
    <mergeCell ref="H77:H78"/>
    <mergeCell ref="I77:I78"/>
    <mergeCell ref="X75:X76"/>
    <mergeCell ref="AB75:AB76"/>
    <mergeCell ref="AC75:AC76"/>
    <mergeCell ref="AD75:AD76"/>
    <mergeCell ref="AE75:AE76"/>
    <mergeCell ref="AF75:AF76"/>
    <mergeCell ref="X85:X86"/>
    <mergeCell ref="AB85:AB86"/>
    <mergeCell ref="AC85:AC86"/>
    <mergeCell ref="AD85:AD86"/>
    <mergeCell ref="AE85:AE86"/>
    <mergeCell ref="AF85:AF86"/>
    <mergeCell ref="B79:B80"/>
    <mergeCell ref="C79:F80"/>
    <mergeCell ref="G79:G80"/>
    <mergeCell ref="H79:H80"/>
    <mergeCell ref="I79:I80"/>
    <mergeCell ref="J79:J80"/>
    <mergeCell ref="K79:K80"/>
    <mergeCell ref="L79:L80"/>
    <mergeCell ref="W77:W78"/>
    <mergeCell ref="X77:X78"/>
    <mergeCell ref="AB77:AB78"/>
    <mergeCell ref="J77:J78"/>
    <mergeCell ref="K77:K78"/>
    <mergeCell ref="L77:L78"/>
    <mergeCell ref="M77:M78"/>
    <mergeCell ref="AD77:AD78"/>
    <mergeCell ref="AE77:AE78"/>
    <mergeCell ref="P77:P78"/>
    <mergeCell ref="Q77:Q78"/>
    <mergeCell ref="R77:R78"/>
    <mergeCell ref="S77:S78"/>
    <mergeCell ref="T77:T78"/>
    <mergeCell ref="U77:U78"/>
    <mergeCell ref="N77:N78"/>
    <mergeCell ref="O77:O78"/>
    <mergeCell ref="S81:S82"/>
    <mergeCell ref="T81:T82"/>
    <mergeCell ref="U81:U82"/>
    <mergeCell ref="J81:J82"/>
    <mergeCell ref="K81:K82"/>
    <mergeCell ref="L81:L82"/>
    <mergeCell ref="M81:M82"/>
    <mergeCell ref="N81:N82"/>
    <mergeCell ref="O81:O82"/>
    <mergeCell ref="AC79:AC80"/>
    <mergeCell ref="AD79:AD80"/>
    <mergeCell ref="AE79:AE80"/>
    <mergeCell ref="P81:P82"/>
    <mergeCell ref="Q81:Q82"/>
    <mergeCell ref="Z79:Z80"/>
    <mergeCell ref="Z81:Z82"/>
    <mergeCell ref="AF79:AF80"/>
    <mergeCell ref="A81:A82"/>
    <mergeCell ref="B81:B82"/>
    <mergeCell ref="C81:F82"/>
    <mergeCell ref="G81:G82"/>
    <mergeCell ref="H81:H82"/>
    <mergeCell ref="I81:I82"/>
    <mergeCell ref="S79:S80"/>
    <mergeCell ref="T79:T80"/>
    <mergeCell ref="U79:U80"/>
    <mergeCell ref="W79:W80"/>
    <mergeCell ref="X79:X80"/>
    <mergeCell ref="AB79:AB80"/>
    <mergeCell ref="M79:M80"/>
    <mergeCell ref="N79:N80"/>
    <mergeCell ref="O79:O80"/>
    <mergeCell ref="P79:P80"/>
    <mergeCell ref="Q79:Q80"/>
    <mergeCell ref="R79:R80"/>
    <mergeCell ref="A79:A80"/>
    <mergeCell ref="R85:R86"/>
    <mergeCell ref="S85:S86"/>
    <mergeCell ref="T85:T86"/>
    <mergeCell ref="U85:U86"/>
    <mergeCell ref="P75:P76"/>
    <mergeCell ref="Q75:Q76"/>
    <mergeCell ref="S83:S84"/>
    <mergeCell ref="T83:T84"/>
    <mergeCell ref="U83:U84"/>
    <mergeCell ref="J85:J86"/>
    <mergeCell ref="K85:K86"/>
    <mergeCell ref="L85:L86"/>
    <mergeCell ref="M85:M86"/>
    <mergeCell ref="N85:N86"/>
    <mergeCell ref="O85:O86"/>
    <mergeCell ref="A85:A86"/>
    <mergeCell ref="B85:B86"/>
    <mergeCell ref="C85:F86"/>
    <mergeCell ref="G85:G86"/>
    <mergeCell ref="H85:H86"/>
    <mergeCell ref="I85:I86"/>
    <mergeCell ref="M83:M84"/>
    <mergeCell ref="N83:N84"/>
    <mergeCell ref="O83:O84"/>
    <mergeCell ref="P83:P84"/>
    <mergeCell ref="Q83:Q84"/>
    <mergeCell ref="R83:R84"/>
    <mergeCell ref="A83:A84"/>
    <mergeCell ref="B83:B84"/>
    <mergeCell ref="C83:F84"/>
    <mergeCell ref="G83:G84"/>
    <mergeCell ref="H83:H84"/>
    <mergeCell ref="AF83:AF84"/>
    <mergeCell ref="R81:R82"/>
    <mergeCell ref="A75:A76"/>
    <mergeCell ref="B75:B76"/>
    <mergeCell ref="C75:F76"/>
    <mergeCell ref="G75:G76"/>
    <mergeCell ref="H75:H76"/>
    <mergeCell ref="I75:I76"/>
    <mergeCell ref="R75:R76"/>
    <mergeCell ref="S75:S76"/>
    <mergeCell ref="T75:T76"/>
    <mergeCell ref="U75:U76"/>
    <mergeCell ref="J75:J76"/>
    <mergeCell ref="K75:K76"/>
    <mergeCell ref="L75:L76"/>
    <mergeCell ref="M75:M76"/>
    <mergeCell ref="N75:N76"/>
    <mergeCell ref="O75:O76"/>
    <mergeCell ref="W83:W84"/>
    <mergeCell ref="X83:X84"/>
    <mergeCell ref="AB83:AB84"/>
    <mergeCell ref="AF81:AF82"/>
    <mergeCell ref="I83:I84"/>
    <mergeCell ref="J83:J84"/>
    <mergeCell ref="K83:K84"/>
    <mergeCell ref="L83:L84"/>
    <mergeCell ref="W81:W82"/>
    <mergeCell ref="X81:X82"/>
    <mergeCell ref="AB81:AB82"/>
    <mergeCell ref="AC81:AC82"/>
    <mergeCell ref="AD81:AD82"/>
    <mergeCell ref="AE81:AE82"/>
    <mergeCell ref="AH78:AP78"/>
    <mergeCell ref="AH75:AP75"/>
    <mergeCell ref="AD71:AD72"/>
    <mergeCell ref="AD73:AD74"/>
    <mergeCell ref="W75:W76"/>
    <mergeCell ref="AF77:AF78"/>
    <mergeCell ref="AC77:AC78"/>
    <mergeCell ref="C116:E116"/>
    <mergeCell ref="C9:F9"/>
    <mergeCell ref="P41:P42"/>
    <mergeCell ref="Q41:Q42"/>
    <mergeCell ref="P43:P44"/>
    <mergeCell ref="M37:M38"/>
    <mergeCell ref="M39:M40"/>
    <mergeCell ref="M43:M44"/>
    <mergeCell ref="P85:P86"/>
    <mergeCell ref="Q85:Q86"/>
    <mergeCell ref="AH24:AP26"/>
    <mergeCell ref="AH27:AP32"/>
    <mergeCell ref="S47:S48"/>
    <mergeCell ref="Q43:Q44"/>
    <mergeCell ref="R43:R44"/>
    <mergeCell ref="R45:R46"/>
    <mergeCell ref="X41:X42"/>
    <mergeCell ref="X43:X44"/>
    <mergeCell ref="W85:W86"/>
    <mergeCell ref="AC83:AC84"/>
    <mergeCell ref="AD83:AD84"/>
    <mergeCell ref="AE83:AE84"/>
    <mergeCell ref="G5:G10"/>
    <mergeCell ref="AE11:AE12"/>
    <mergeCell ref="AE13:AE14"/>
    <mergeCell ref="AD69:AD70"/>
    <mergeCell ref="M31:M32"/>
    <mergeCell ref="A47:A48"/>
    <mergeCell ref="A49:A50"/>
    <mergeCell ref="A45:A46"/>
    <mergeCell ref="A43:A44"/>
    <mergeCell ref="A51:A52"/>
    <mergeCell ref="M51:M52"/>
    <mergeCell ref="B51:B52"/>
    <mergeCell ref="C51:F52"/>
    <mergeCell ref="G51:G52"/>
    <mergeCell ref="H51:H52"/>
    <mergeCell ref="A53:A54"/>
    <mergeCell ref="M41:M42"/>
    <mergeCell ref="M49:M50"/>
    <mergeCell ref="Q49:Q50"/>
    <mergeCell ref="P51:P52"/>
    <mergeCell ref="Q51:Q52"/>
    <mergeCell ref="M45:M46"/>
    <mergeCell ref="M47:M48"/>
    <mergeCell ref="P45:P46"/>
    <mergeCell ref="Q45:Q46"/>
    <mergeCell ref="N69:N70"/>
    <mergeCell ref="O69:O70"/>
    <mergeCell ref="H67:H68"/>
    <mergeCell ref="I67:I68"/>
    <mergeCell ref="N65:N66"/>
    <mergeCell ref="C67:F68"/>
    <mergeCell ref="G67:G68"/>
    <mergeCell ref="O67:O68"/>
    <mergeCell ref="AA53:AA54"/>
    <mergeCell ref="AA55:AA56"/>
    <mergeCell ref="X73:X74"/>
    <mergeCell ref="U73:U74"/>
    <mergeCell ref="P73:P74"/>
    <mergeCell ref="Q73:Q74"/>
    <mergeCell ref="R73:R74"/>
    <mergeCell ref="W71:W72"/>
    <mergeCell ref="T73:T74"/>
    <mergeCell ref="W73:W74"/>
    <mergeCell ref="AF73:AF74"/>
    <mergeCell ref="AE59:AE60"/>
    <mergeCell ref="AD59:AD60"/>
    <mergeCell ref="AD61:AD62"/>
    <mergeCell ref="AD63:AD64"/>
    <mergeCell ref="AE71:AE72"/>
    <mergeCell ref="AE73:AE74"/>
    <mergeCell ref="AB73:AB74"/>
    <mergeCell ref="AD67:AD68"/>
    <mergeCell ref="AF71:AF72"/>
    <mergeCell ref="S69:S70"/>
    <mergeCell ref="S71:S72"/>
    <mergeCell ref="S73:S74"/>
    <mergeCell ref="AB59:AB60"/>
    <mergeCell ref="R67:R68"/>
    <mergeCell ref="U61:U62"/>
    <mergeCell ref="AF63:AF64"/>
    <mergeCell ref="AE63:AE64"/>
    <mergeCell ref="AE65:AE66"/>
    <mergeCell ref="X65:X66"/>
    <mergeCell ref="R65:R66"/>
    <mergeCell ref="AD65:AD66"/>
    <mergeCell ref="R63:R64"/>
    <mergeCell ref="T63:T64"/>
    <mergeCell ref="A73:A74"/>
    <mergeCell ref="M73:M74"/>
    <mergeCell ref="J73:J74"/>
    <mergeCell ref="B73:B74"/>
    <mergeCell ref="C73:F74"/>
    <mergeCell ref="G73:G74"/>
    <mergeCell ref="H73:H74"/>
    <mergeCell ref="I73:I74"/>
    <mergeCell ref="K73:K74"/>
    <mergeCell ref="L73:L74"/>
    <mergeCell ref="N73:N74"/>
    <mergeCell ref="O73:O74"/>
    <mergeCell ref="P71:P72"/>
    <mergeCell ref="Q71:Q72"/>
    <mergeCell ref="R71:R72"/>
    <mergeCell ref="T71:T72"/>
    <mergeCell ref="U71:U72"/>
    <mergeCell ref="W67:W68"/>
    <mergeCell ref="L69:L70"/>
    <mergeCell ref="J67:J68"/>
    <mergeCell ref="J69:J70"/>
    <mergeCell ref="Z67:Z68"/>
    <mergeCell ref="Z69:Z70"/>
    <mergeCell ref="AA67:AA68"/>
    <mergeCell ref="A71:A72"/>
    <mergeCell ref="P69:P70"/>
    <mergeCell ref="AB71:AB72"/>
    <mergeCell ref="B71:B72"/>
    <mergeCell ref="C71:F72"/>
    <mergeCell ref="G71:G72"/>
    <mergeCell ref="H71:H72"/>
    <mergeCell ref="I71:I72"/>
    <mergeCell ref="J71:J72"/>
    <mergeCell ref="N71:N72"/>
    <mergeCell ref="O71:O72"/>
    <mergeCell ref="M71:M72"/>
    <mergeCell ref="K71:K72"/>
    <mergeCell ref="X71:X72"/>
    <mergeCell ref="K67:K68"/>
    <mergeCell ref="N67:N68"/>
    <mergeCell ref="L71:L72"/>
    <mergeCell ref="L67:L68"/>
    <mergeCell ref="K69:K70"/>
    <mergeCell ref="AA69:AA70"/>
    <mergeCell ref="AA71:AA72"/>
    <mergeCell ref="M67:M68"/>
    <mergeCell ref="Q67:Q68"/>
    <mergeCell ref="P67:P68"/>
    <mergeCell ref="P65:P66"/>
    <mergeCell ref="Q65:Q66"/>
    <mergeCell ref="M65:M66"/>
    <mergeCell ref="Z61:Z62"/>
    <mergeCell ref="Z63:Z64"/>
    <mergeCell ref="Z65:Z66"/>
    <mergeCell ref="AA65:AA66"/>
    <mergeCell ref="AB67:AB68"/>
    <mergeCell ref="A67:A68"/>
    <mergeCell ref="B69:B70"/>
    <mergeCell ref="C69:F70"/>
    <mergeCell ref="G69:G70"/>
    <mergeCell ref="H69:H70"/>
    <mergeCell ref="I69:I70"/>
    <mergeCell ref="T69:T70"/>
    <mergeCell ref="W69:W70"/>
    <mergeCell ref="U67:U68"/>
    <mergeCell ref="U69:U70"/>
    <mergeCell ref="X67:X68"/>
    <mergeCell ref="X69:X70"/>
    <mergeCell ref="AB69:AB70"/>
    <mergeCell ref="Q69:Q70"/>
    <mergeCell ref="R69:R70"/>
    <mergeCell ref="A69:A70"/>
    <mergeCell ref="M69:M70"/>
    <mergeCell ref="B67:B68"/>
    <mergeCell ref="I65:I66"/>
    <mergeCell ref="A65:A66"/>
    <mergeCell ref="T67:T68"/>
    <mergeCell ref="B53:B54"/>
    <mergeCell ref="C53:F54"/>
    <mergeCell ref="G53:G54"/>
    <mergeCell ref="H53:H54"/>
    <mergeCell ref="AP57:AP58"/>
    <mergeCell ref="AP59:AP60"/>
    <mergeCell ref="S57:S58"/>
    <mergeCell ref="S59:S60"/>
    <mergeCell ref="AE57:AE58"/>
    <mergeCell ref="W61:W62"/>
    <mergeCell ref="W63:W64"/>
    <mergeCell ref="T65:T66"/>
    <mergeCell ref="P63:P64"/>
    <mergeCell ref="M63:M64"/>
    <mergeCell ref="AP61:AP62"/>
    <mergeCell ref="AH57:AO58"/>
    <mergeCell ref="AH59:AO60"/>
    <mergeCell ref="X57:X58"/>
    <mergeCell ref="O61:O62"/>
    <mergeCell ref="X59:X60"/>
    <mergeCell ref="W57:W58"/>
    <mergeCell ref="AF57:AF58"/>
    <mergeCell ref="R57:R58"/>
    <mergeCell ref="Q59:Q60"/>
    <mergeCell ref="R59:R60"/>
    <mergeCell ref="AH61:AO62"/>
    <mergeCell ref="B65:B66"/>
    <mergeCell ref="C65:F66"/>
    <mergeCell ref="K63:K64"/>
    <mergeCell ref="K61:K62"/>
    <mergeCell ref="G65:G66"/>
    <mergeCell ref="H65:H66"/>
    <mergeCell ref="AE61:AE62"/>
    <mergeCell ref="W59:W60"/>
    <mergeCell ref="P59:P60"/>
    <mergeCell ref="M59:M60"/>
    <mergeCell ref="T61:T62"/>
    <mergeCell ref="T59:T60"/>
    <mergeCell ref="S61:S62"/>
    <mergeCell ref="R61:R62"/>
    <mergeCell ref="P61:P62"/>
    <mergeCell ref="Q61:Q62"/>
    <mergeCell ref="O65:O66"/>
    <mergeCell ref="Q63:Q64"/>
    <mergeCell ref="U63:U64"/>
    <mergeCell ref="U65:U66"/>
    <mergeCell ref="J59:J60"/>
    <mergeCell ref="J63:J64"/>
    <mergeCell ref="J65:J66"/>
    <mergeCell ref="W65:W66"/>
    <mergeCell ref="Z59:Z60"/>
    <mergeCell ref="K65:K66"/>
    <mergeCell ref="S63:S64"/>
    <mergeCell ref="AB61:AB62"/>
    <mergeCell ref="AB63:AB64"/>
    <mergeCell ref="AC61:AC62"/>
    <mergeCell ref="AC63:AC64"/>
    <mergeCell ref="AB65:AB66"/>
    <mergeCell ref="S65:S66"/>
    <mergeCell ref="L65:L66"/>
    <mergeCell ref="L61:L62"/>
    <mergeCell ref="I53:I54"/>
    <mergeCell ref="N53:N54"/>
    <mergeCell ref="K53:K54"/>
    <mergeCell ref="R55:R56"/>
    <mergeCell ref="T55:T56"/>
    <mergeCell ref="Q57:Q58"/>
    <mergeCell ref="N63:N64"/>
    <mergeCell ref="O63:O64"/>
    <mergeCell ref="U51:U52"/>
    <mergeCell ref="T57:T58"/>
    <mergeCell ref="A57:A58"/>
    <mergeCell ref="A63:A64"/>
    <mergeCell ref="A59:A60"/>
    <mergeCell ref="B63:B64"/>
    <mergeCell ref="C63:F64"/>
    <mergeCell ref="G63:G64"/>
    <mergeCell ref="H63:H64"/>
    <mergeCell ref="I63:I64"/>
    <mergeCell ref="M61:M62"/>
    <mergeCell ref="A61:A62"/>
    <mergeCell ref="J61:J62"/>
    <mergeCell ref="P57:P58"/>
    <mergeCell ref="B61:B62"/>
    <mergeCell ref="C61:F62"/>
    <mergeCell ref="G61:G62"/>
    <mergeCell ref="H61:H62"/>
    <mergeCell ref="I61:I62"/>
    <mergeCell ref="N61:N62"/>
    <mergeCell ref="A55:A56"/>
    <mergeCell ref="B57:B58"/>
    <mergeCell ref="C57:F58"/>
    <mergeCell ref="G57:G58"/>
    <mergeCell ref="H57:H58"/>
    <mergeCell ref="I57:I58"/>
    <mergeCell ref="B55:B56"/>
    <mergeCell ref="C55:F56"/>
    <mergeCell ref="G55:G56"/>
    <mergeCell ref="H55:H56"/>
    <mergeCell ref="M57:M58"/>
    <mergeCell ref="N57:N58"/>
    <mergeCell ref="O57:O58"/>
    <mergeCell ref="N59:N60"/>
    <mergeCell ref="O59:O60"/>
    <mergeCell ref="U57:U58"/>
    <mergeCell ref="U59:U60"/>
    <mergeCell ref="U55:U56"/>
    <mergeCell ref="I55:I56"/>
    <mergeCell ref="N55:N56"/>
    <mergeCell ref="M55:M56"/>
    <mergeCell ref="O55:O56"/>
    <mergeCell ref="B59:B60"/>
    <mergeCell ref="C59:F60"/>
    <mergeCell ref="G59:G60"/>
    <mergeCell ref="H59:H60"/>
    <mergeCell ref="I59:I60"/>
    <mergeCell ref="K59:K60"/>
    <mergeCell ref="L59:L60"/>
    <mergeCell ref="K55:K56"/>
    <mergeCell ref="L55:L56"/>
    <mergeCell ref="L57:L58"/>
    <mergeCell ref="AP68:AP69"/>
    <mergeCell ref="AH68:AO69"/>
    <mergeCell ref="U47:U48"/>
    <mergeCell ref="AB47:AB48"/>
    <mergeCell ref="AH49:AO50"/>
    <mergeCell ref="AH73:AO74"/>
    <mergeCell ref="AP73:AP74"/>
    <mergeCell ref="AE47:AE48"/>
    <mergeCell ref="AD47:AD48"/>
    <mergeCell ref="AF53:AF54"/>
    <mergeCell ref="AH66:AO67"/>
    <mergeCell ref="AP66:AP67"/>
    <mergeCell ref="AP49:AP50"/>
    <mergeCell ref="W47:W48"/>
    <mergeCell ref="AF47:AF48"/>
    <mergeCell ref="W49:W50"/>
    <mergeCell ref="AF51:AF52"/>
    <mergeCell ref="U49:U50"/>
    <mergeCell ref="X51:X52"/>
    <mergeCell ref="AB51:AB52"/>
    <mergeCell ref="AC49:AC50"/>
    <mergeCell ref="AC51:AC52"/>
    <mergeCell ref="AB49:AB50"/>
    <mergeCell ref="U53:U54"/>
    <mergeCell ref="AD51:AD52"/>
    <mergeCell ref="AD49:AD50"/>
    <mergeCell ref="AH55:AO56"/>
    <mergeCell ref="W53:W54"/>
    <mergeCell ref="AF65:AF66"/>
    <mergeCell ref="AB55:AB56"/>
    <mergeCell ref="AB53:AB54"/>
    <mergeCell ref="AF67:AF68"/>
    <mergeCell ref="AP42:AP43"/>
    <mergeCell ref="P47:P48"/>
    <mergeCell ref="Q47:Q48"/>
    <mergeCell ref="R47:R48"/>
    <mergeCell ref="AD45:AD46"/>
    <mergeCell ref="AH48:AO48"/>
    <mergeCell ref="AE45:AE46"/>
    <mergeCell ref="AF49:AF50"/>
    <mergeCell ref="AH53:AO54"/>
    <mergeCell ref="AP53:AP54"/>
    <mergeCell ref="S53:S54"/>
    <mergeCell ref="S55:S56"/>
    <mergeCell ref="T51:T52"/>
    <mergeCell ref="R49:R50"/>
    <mergeCell ref="S49:S50"/>
    <mergeCell ref="S51:S52"/>
    <mergeCell ref="P53:P54"/>
    <mergeCell ref="P49:P50"/>
    <mergeCell ref="W51:W52"/>
    <mergeCell ref="AF55:AF56"/>
    <mergeCell ref="R51:R52"/>
    <mergeCell ref="T47:T48"/>
    <mergeCell ref="T49:T50"/>
    <mergeCell ref="AP55:AP56"/>
    <mergeCell ref="Q53:Q54"/>
    <mergeCell ref="W55:W56"/>
    <mergeCell ref="R53:R54"/>
    <mergeCell ref="T53:T54"/>
    <mergeCell ref="Z41:Z42"/>
    <mergeCell ref="Z43:Z44"/>
    <mergeCell ref="Z45:Z46"/>
    <mergeCell ref="Z47:Z48"/>
    <mergeCell ref="I51:I52"/>
    <mergeCell ref="N51:N52"/>
    <mergeCell ref="N49:N50"/>
    <mergeCell ref="AN40:AO41"/>
    <mergeCell ref="T37:T38"/>
    <mergeCell ref="W37:W38"/>
    <mergeCell ref="U39:U40"/>
    <mergeCell ref="X37:X38"/>
    <mergeCell ref="T39:T40"/>
    <mergeCell ref="AD41:AD42"/>
    <mergeCell ref="AD39:AD40"/>
    <mergeCell ref="AD37:AD38"/>
    <mergeCell ref="T41:T42"/>
    <mergeCell ref="S41:S42"/>
    <mergeCell ref="R37:R38"/>
    <mergeCell ref="S37:S38"/>
    <mergeCell ref="S39:S40"/>
    <mergeCell ref="U37:U38"/>
    <mergeCell ref="O49:O50"/>
    <mergeCell ref="AE49:AE50"/>
    <mergeCell ref="AE51:AE52"/>
    <mergeCell ref="AH52:AO52"/>
    <mergeCell ref="J37:J38"/>
    <mergeCell ref="L51:L52"/>
    <mergeCell ref="K51:K52"/>
    <mergeCell ref="Z49:Z50"/>
    <mergeCell ref="Z51:Z52"/>
    <mergeCell ref="AA37:AA38"/>
    <mergeCell ref="AB37:AB38"/>
    <mergeCell ref="AA39:AA40"/>
    <mergeCell ref="AB39:AB40"/>
    <mergeCell ref="AA41:AA42"/>
    <mergeCell ref="B47:B48"/>
    <mergeCell ref="C47:F48"/>
    <mergeCell ref="G47:G48"/>
    <mergeCell ref="H43:H44"/>
    <mergeCell ref="I43:I44"/>
    <mergeCell ref="B49:B50"/>
    <mergeCell ref="C49:F50"/>
    <mergeCell ref="G49:G50"/>
    <mergeCell ref="H49:H50"/>
    <mergeCell ref="I49:I50"/>
    <mergeCell ref="H47:H48"/>
    <mergeCell ref="I47:I48"/>
    <mergeCell ref="Q37:Q38"/>
    <mergeCell ref="U43:U44"/>
    <mergeCell ref="X39:X40"/>
    <mergeCell ref="U41:U42"/>
    <mergeCell ref="T43:T44"/>
    <mergeCell ref="S43:S44"/>
    <mergeCell ref="L41:L42"/>
    <mergeCell ref="K43:K44"/>
    <mergeCell ref="L43:L44"/>
    <mergeCell ref="O43:O44"/>
    <mergeCell ref="O47:O48"/>
    <mergeCell ref="O45:O46"/>
    <mergeCell ref="O41:O42"/>
    <mergeCell ref="K45:K46"/>
    <mergeCell ref="L45:L46"/>
    <mergeCell ref="L47:L48"/>
    <mergeCell ref="K47:K48"/>
    <mergeCell ref="K49:K50"/>
    <mergeCell ref="L49:L50"/>
    <mergeCell ref="B45:B46"/>
    <mergeCell ref="C45:F46"/>
    <mergeCell ref="G45:G46"/>
    <mergeCell ref="H45:H46"/>
    <mergeCell ref="I45:I46"/>
    <mergeCell ref="AI34:AK35"/>
    <mergeCell ref="AH34:AH36"/>
    <mergeCell ref="T33:T34"/>
    <mergeCell ref="W33:W34"/>
    <mergeCell ref="X35:X36"/>
    <mergeCell ref="A37:A38"/>
    <mergeCell ref="P33:P34"/>
    <mergeCell ref="Q33:Q34"/>
    <mergeCell ref="Q35:Q36"/>
    <mergeCell ref="M33:M34"/>
    <mergeCell ref="N37:N38"/>
    <mergeCell ref="A35:A36"/>
    <mergeCell ref="B37:B38"/>
    <mergeCell ref="H37:H38"/>
    <mergeCell ref="I37:I38"/>
    <mergeCell ref="N39:N40"/>
    <mergeCell ref="N41:N42"/>
    <mergeCell ref="N43:N44"/>
    <mergeCell ref="N45:N46"/>
    <mergeCell ref="A41:A42"/>
    <mergeCell ref="A39:A40"/>
    <mergeCell ref="H39:H40"/>
    <mergeCell ref="I39:I40"/>
    <mergeCell ref="J39:J40"/>
    <mergeCell ref="I35:I36"/>
    <mergeCell ref="J35:J36"/>
    <mergeCell ref="K41:K42"/>
    <mergeCell ref="B35:B36"/>
    <mergeCell ref="B29:B30"/>
    <mergeCell ref="B33:B34"/>
    <mergeCell ref="C33:F34"/>
    <mergeCell ref="P29:P30"/>
    <mergeCell ref="Q29:Q30"/>
    <mergeCell ref="P27:P28"/>
    <mergeCell ref="P39:P40"/>
    <mergeCell ref="C37:F38"/>
    <mergeCell ref="G37:G38"/>
    <mergeCell ref="J55:J56"/>
    <mergeCell ref="J57:J58"/>
    <mergeCell ref="B43:B44"/>
    <mergeCell ref="R29:R30"/>
    <mergeCell ref="T29:T30"/>
    <mergeCell ref="T31:T32"/>
    <mergeCell ref="Q31:Q32"/>
    <mergeCell ref="R31:R32"/>
    <mergeCell ref="P31:P32"/>
    <mergeCell ref="S31:S32"/>
    <mergeCell ref="J43:J44"/>
    <mergeCell ref="J45:J46"/>
    <mergeCell ref="J47:J48"/>
    <mergeCell ref="J49:J50"/>
    <mergeCell ref="J51:J52"/>
    <mergeCell ref="J53:J54"/>
    <mergeCell ref="S33:S34"/>
    <mergeCell ref="P35:P36"/>
    <mergeCell ref="M35:M36"/>
    <mergeCell ref="P37:P38"/>
    <mergeCell ref="N31:N32"/>
    <mergeCell ref="T35:T36"/>
    <mergeCell ref="C35:F36"/>
    <mergeCell ref="B41:B42"/>
    <mergeCell ref="C41:F42"/>
    <mergeCell ref="G41:G42"/>
    <mergeCell ref="H41:H42"/>
    <mergeCell ref="I41:I42"/>
    <mergeCell ref="C43:F44"/>
    <mergeCell ref="G43:G44"/>
    <mergeCell ref="N33:N34"/>
    <mergeCell ref="N35:N36"/>
    <mergeCell ref="R33:R34"/>
    <mergeCell ref="B31:B32"/>
    <mergeCell ref="C31:F32"/>
    <mergeCell ref="G31:G32"/>
    <mergeCell ref="H31:H32"/>
    <mergeCell ref="I31:I32"/>
    <mergeCell ref="J31:J32"/>
    <mergeCell ref="G35:G36"/>
    <mergeCell ref="H35:H36"/>
    <mergeCell ref="B39:B40"/>
    <mergeCell ref="C39:F40"/>
    <mergeCell ref="G33:G34"/>
    <mergeCell ref="H33:H34"/>
    <mergeCell ref="I33:I34"/>
    <mergeCell ref="J33:J34"/>
    <mergeCell ref="G39:G40"/>
    <mergeCell ref="J41:J42"/>
    <mergeCell ref="Q39:Q40"/>
    <mergeCell ref="R39:R40"/>
    <mergeCell ref="R41:R42"/>
    <mergeCell ref="A23:A24"/>
    <mergeCell ref="W19:W20"/>
    <mergeCell ref="M21:M22"/>
    <mergeCell ref="P23:P24"/>
    <mergeCell ref="M27:M28"/>
    <mergeCell ref="M29:M30"/>
    <mergeCell ref="N29:N30"/>
    <mergeCell ref="N27:N28"/>
    <mergeCell ref="A27:A28"/>
    <mergeCell ref="A19:A20"/>
    <mergeCell ref="A25:A26"/>
    <mergeCell ref="AD15:AD16"/>
    <mergeCell ref="X15:X16"/>
    <mergeCell ref="U15:U16"/>
    <mergeCell ref="U17:U18"/>
    <mergeCell ref="R19:R20"/>
    <mergeCell ref="U23:U24"/>
    <mergeCell ref="U25:U26"/>
    <mergeCell ref="T21:T22"/>
    <mergeCell ref="S23:S24"/>
    <mergeCell ref="X23:X24"/>
    <mergeCell ref="M23:M24"/>
    <mergeCell ref="T23:T24"/>
    <mergeCell ref="Q27:Q28"/>
    <mergeCell ref="R27:R28"/>
    <mergeCell ref="X25:X26"/>
    <mergeCell ref="S25:S26"/>
    <mergeCell ref="M25:M26"/>
    <mergeCell ref="X27:X28"/>
    <mergeCell ref="P25:P26"/>
    <mergeCell ref="W25:W26"/>
    <mergeCell ref="J25:J26"/>
    <mergeCell ref="AP11:AP12"/>
    <mergeCell ref="A17:A18"/>
    <mergeCell ref="W15:W16"/>
    <mergeCell ref="AH11:AK12"/>
    <mergeCell ref="M17:M18"/>
    <mergeCell ref="AO11:AO12"/>
    <mergeCell ref="AL11:AL12"/>
    <mergeCell ref="AM11:AM12"/>
    <mergeCell ref="AN11:AN12"/>
    <mergeCell ref="P15:P16"/>
    <mergeCell ref="Q15:Q16"/>
    <mergeCell ref="R15:R16"/>
    <mergeCell ref="M19:M20"/>
    <mergeCell ref="X17:X18"/>
    <mergeCell ref="X19:X20"/>
    <mergeCell ref="P19:P20"/>
    <mergeCell ref="Q19:Q20"/>
    <mergeCell ref="W17:W18"/>
    <mergeCell ref="M13:M14"/>
    <mergeCell ref="S13:S14"/>
    <mergeCell ref="S15:S16"/>
    <mergeCell ref="T15:T16"/>
    <mergeCell ref="T19:T20"/>
    <mergeCell ref="Q11:Q12"/>
    <mergeCell ref="P11:P12"/>
    <mergeCell ref="AB13:AB14"/>
    <mergeCell ref="AB11:AB12"/>
    <mergeCell ref="O11:O12"/>
    <mergeCell ref="G17:G18"/>
    <mergeCell ref="H17:H18"/>
    <mergeCell ref="I17:I18"/>
    <mergeCell ref="J17:J18"/>
    <mergeCell ref="C29:F30"/>
    <mergeCell ref="G29:G30"/>
    <mergeCell ref="W13:W14"/>
    <mergeCell ref="Q13:Q14"/>
    <mergeCell ref="U13:U14"/>
    <mergeCell ref="J29:J30"/>
    <mergeCell ref="P17:P18"/>
    <mergeCell ref="Q17:Q18"/>
    <mergeCell ref="T17:T18"/>
    <mergeCell ref="G19:G20"/>
    <mergeCell ref="H29:H30"/>
    <mergeCell ref="I29:I30"/>
    <mergeCell ref="W21:W22"/>
    <mergeCell ref="U19:U20"/>
    <mergeCell ref="R17:R18"/>
    <mergeCell ref="S19:S20"/>
    <mergeCell ref="S21:S22"/>
    <mergeCell ref="Q23:Q24"/>
    <mergeCell ref="S27:S28"/>
    <mergeCell ref="S29:S30"/>
    <mergeCell ref="T27:T28"/>
    <mergeCell ref="W27:W28"/>
    <mergeCell ref="U27:U28"/>
    <mergeCell ref="Q21:Q22"/>
    <mergeCell ref="Q25:Q26"/>
    <mergeCell ref="R25:R26"/>
    <mergeCell ref="O21:O22"/>
    <mergeCell ref="O23:O24"/>
    <mergeCell ref="N23:N24"/>
    <mergeCell ref="N25:N26"/>
    <mergeCell ref="O25:O26"/>
    <mergeCell ref="G21:G22"/>
    <mergeCell ref="L63:L64"/>
    <mergeCell ref="AC33:AC34"/>
    <mergeCell ref="AC35:AC36"/>
    <mergeCell ref="R35:R36"/>
    <mergeCell ref="U35:U36"/>
    <mergeCell ref="S35:S36"/>
    <mergeCell ref="U31:U32"/>
    <mergeCell ref="AD35:AD36"/>
    <mergeCell ref="X33:X34"/>
    <mergeCell ref="N47:N48"/>
    <mergeCell ref="AF61:AF62"/>
    <mergeCell ref="P55:P56"/>
    <mergeCell ref="Q55:Q56"/>
    <mergeCell ref="AD55:AD56"/>
    <mergeCell ref="AE53:AE54"/>
    <mergeCell ref="AE55:AE56"/>
    <mergeCell ref="X29:X30"/>
    <mergeCell ref="Z53:Z54"/>
    <mergeCell ref="Z55:Z56"/>
    <mergeCell ref="Z57:Z58"/>
    <mergeCell ref="AA35:AA36"/>
    <mergeCell ref="AB35:AB36"/>
    <mergeCell ref="AA43:AA44"/>
    <mergeCell ref="AB43:AB44"/>
    <mergeCell ref="AA45:AA46"/>
    <mergeCell ref="AB45:AB46"/>
    <mergeCell ref="AF37:AF38"/>
    <mergeCell ref="AE35:AE36"/>
    <mergeCell ref="AE37:AE38"/>
    <mergeCell ref="W39:W40"/>
    <mergeCell ref="AF39:AF40"/>
    <mergeCell ref="AE39:AE40"/>
    <mergeCell ref="T6:W6"/>
    <mergeCell ref="T11:T12"/>
    <mergeCell ref="W11:W12"/>
    <mergeCell ref="U11:U12"/>
    <mergeCell ref="R8:R10"/>
    <mergeCell ref="T8:T10"/>
    <mergeCell ref="W8:W10"/>
    <mergeCell ref="P13:P14"/>
    <mergeCell ref="L2:AJ2"/>
    <mergeCell ref="AK2:AM3"/>
    <mergeCell ref="AF15:AF16"/>
    <mergeCell ref="AE23:AE24"/>
    <mergeCell ref="AD33:AD34"/>
    <mergeCell ref="AD31:AD32"/>
    <mergeCell ref="AD43:AD44"/>
    <mergeCell ref="AB25:AB26"/>
    <mergeCell ref="AD29:AD30"/>
    <mergeCell ref="AF19:AF20"/>
    <mergeCell ref="AE19:AE20"/>
    <mergeCell ref="AE21:AE22"/>
    <mergeCell ref="AF31:AF32"/>
    <mergeCell ref="AF29:AF30"/>
    <mergeCell ref="W35:W36"/>
    <mergeCell ref="X31:X32"/>
    <mergeCell ref="W31:W32"/>
    <mergeCell ref="U33:U34"/>
    <mergeCell ref="AC31:AC32"/>
    <mergeCell ref="AE29:AE30"/>
    <mergeCell ref="AE31:AE32"/>
    <mergeCell ref="AE33:AE34"/>
    <mergeCell ref="AB33:AB34"/>
    <mergeCell ref="AB31:AB32"/>
    <mergeCell ref="AN2:AP3"/>
    <mergeCell ref="U8:U10"/>
    <mergeCell ref="M8:M10"/>
    <mergeCell ref="AH6:AP10"/>
    <mergeCell ref="AF8:AF10"/>
    <mergeCell ref="AE8:AE10"/>
    <mergeCell ref="H6:M6"/>
    <mergeCell ref="N13:N14"/>
    <mergeCell ref="O13:O14"/>
    <mergeCell ref="N15:N16"/>
    <mergeCell ref="B8:B10"/>
    <mergeCell ref="A5:B6"/>
    <mergeCell ref="G15:G16"/>
    <mergeCell ref="C5:F6"/>
    <mergeCell ref="C11:F12"/>
    <mergeCell ref="K11:K12"/>
    <mergeCell ref="N6:S6"/>
    <mergeCell ref="N8:N10"/>
    <mergeCell ref="O8:O10"/>
    <mergeCell ref="K7:L7"/>
    <mergeCell ref="I8:I10"/>
    <mergeCell ref="J8:J10"/>
    <mergeCell ref="K8:K10"/>
    <mergeCell ref="J11:J12"/>
    <mergeCell ref="AD11:AD12"/>
    <mergeCell ref="X8:X10"/>
    <mergeCell ref="X11:X12"/>
    <mergeCell ref="AB8:AB10"/>
    <mergeCell ref="P8:P10"/>
    <mergeCell ref="Q8:Q10"/>
    <mergeCell ref="S8:S10"/>
    <mergeCell ref="AC8:AC10"/>
    <mergeCell ref="J21:J22"/>
    <mergeCell ref="I19:I20"/>
    <mergeCell ref="J19:J20"/>
    <mergeCell ref="I27:I28"/>
    <mergeCell ref="J27:J28"/>
    <mergeCell ref="H23:H24"/>
    <mergeCell ref="H25:H26"/>
    <mergeCell ref="I25:I26"/>
    <mergeCell ref="I23:I24"/>
    <mergeCell ref="J23:J24"/>
    <mergeCell ref="H27:H28"/>
    <mergeCell ref="AF11:AF12"/>
    <mergeCell ref="AD8:AD10"/>
    <mergeCell ref="AF13:AF14"/>
    <mergeCell ref="AB27:AB28"/>
    <mergeCell ref="AF27:AF28"/>
    <mergeCell ref="AC27:AC28"/>
    <mergeCell ref="H11:H12"/>
    <mergeCell ref="M11:M12"/>
    <mergeCell ref="K19:K20"/>
    <mergeCell ref="L19:L20"/>
    <mergeCell ref="K21:K22"/>
    <mergeCell ref="L21:L22"/>
    <mergeCell ref="L9:L10"/>
    <mergeCell ref="H8:H10"/>
    <mergeCell ref="AC13:AC14"/>
    <mergeCell ref="AD13:AD14"/>
    <mergeCell ref="X13:X14"/>
    <mergeCell ref="T13:T14"/>
    <mergeCell ref="AC11:AC12"/>
    <mergeCell ref="AE15:AE16"/>
    <mergeCell ref="AE17:AE18"/>
    <mergeCell ref="N21:N22"/>
    <mergeCell ref="X61:X62"/>
    <mergeCell ref="X63:X64"/>
    <mergeCell ref="O51:O52"/>
    <mergeCell ref="O53:O54"/>
    <mergeCell ref="S17:S18"/>
    <mergeCell ref="N11:N12"/>
    <mergeCell ref="R11:R12"/>
    <mergeCell ref="S11:S12"/>
    <mergeCell ref="R13:R14"/>
    <mergeCell ref="AD53:AD54"/>
    <mergeCell ref="AC45:AC46"/>
    <mergeCell ref="A117:W117"/>
    <mergeCell ref="I11:I12"/>
    <mergeCell ref="G11:G12"/>
    <mergeCell ref="K13:K14"/>
    <mergeCell ref="L13:L14"/>
    <mergeCell ref="AC69:AC70"/>
    <mergeCell ref="AC71:AC72"/>
    <mergeCell ref="K33:K34"/>
    <mergeCell ref="L33:L34"/>
    <mergeCell ref="K35:K36"/>
    <mergeCell ref="L35:L36"/>
    <mergeCell ref="AB15:AB16"/>
    <mergeCell ref="AB17:AB18"/>
    <mergeCell ref="O15:O16"/>
    <mergeCell ref="N17:N18"/>
    <mergeCell ref="O17:O18"/>
    <mergeCell ref="AC25:AC26"/>
    <mergeCell ref="H19:H20"/>
    <mergeCell ref="H21:H22"/>
    <mergeCell ref="I21:I22"/>
    <mergeCell ref="G23:G24"/>
    <mergeCell ref="G25:G26"/>
    <mergeCell ref="B27:B28"/>
    <mergeCell ref="C27:F28"/>
    <mergeCell ref="G27:G28"/>
    <mergeCell ref="B23:B24"/>
    <mergeCell ref="C23:F24"/>
    <mergeCell ref="B25:B26"/>
    <mergeCell ref="C25:F26"/>
    <mergeCell ref="AI93:AP94"/>
    <mergeCell ref="AI95:AP96"/>
    <mergeCell ref="AI97:AP98"/>
    <mergeCell ref="AI99:AP100"/>
    <mergeCell ref="K29:K30"/>
    <mergeCell ref="K37:K38"/>
    <mergeCell ref="L37:L38"/>
    <mergeCell ref="K39:K40"/>
    <mergeCell ref="L39:L40"/>
    <mergeCell ref="O35:O36"/>
    <mergeCell ref="O39:O40"/>
    <mergeCell ref="O37:O38"/>
    <mergeCell ref="K31:K32"/>
    <mergeCell ref="L31:L32"/>
    <mergeCell ref="AL45:AO45"/>
    <mergeCell ref="AC57:AC58"/>
    <mergeCell ref="AC59:AC60"/>
    <mergeCell ref="AN42:AO43"/>
    <mergeCell ref="L53:L54"/>
    <mergeCell ref="K57:K58"/>
    <mergeCell ref="AF59:AF60"/>
    <mergeCell ref="AD57:AD58"/>
    <mergeCell ref="M53:M54"/>
    <mergeCell ref="AH97:AH98"/>
    <mergeCell ref="AH99:AH100"/>
    <mergeCell ref="AC29:AC30"/>
    <mergeCell ref="X47:X48"/>
    <mergeCell ref="X49:X50"/>
    <mergeCell ref="AB57:AB58"/>
    <mergeCell ref="X53:X54"/>
    <mergeCell ref="AH107:AH108"/>
    <mergeCell ref="AH109:AH110"/>
    <mergeCell ref="AH104:AP104"/>
    <mergeCell ref="AC73:AC74"/>
    <mergeCell ref="K15:K16"/>
    <mergeCell ref="L15:L16"/>
    <mergeCell ref="K27:K28"/>
    <mergeCell ref="L27:L28"/>
    <mergeCell ref="L29:L30"/>
    <mergeCell ref="AH95:AH96"/>
    <mergeCell ref="AC65:AC66"/>
    <mergeCell ref="AC67:AC68"/>
    <mergeCell ref="AB21:AB22"/>
    <mergeCell ref="AC37:AC38"/>
    <mergeCell ref="AC39:AC40"/>
    <mergeCell ref="AC41:AC42"/>
    <mergeCell ref="AC43:AC44"/>
    <mergeCell ref="U29:U30"/>
    <mergeCell ref="K23:K24"/>
    <mergeCell ref="K17:K18"/>
    <mergeCell ref="L17:L18"/>
    <mergeCell ref="AC53:AC54"/>
    <mergeCell ref="X21:X22"/>
    <mergeCell ref="AB19:AB20"/>
    <mergeCell ref="R21:R22"/>
    <mergeCell ref="S67:S68"/>
    <mergeCell ref="O29:O30"/>
    <mergeCell ref="O27:O28"/>
    <mergeCell ref="O31:O32"/>
    <mergeCell ref="O33:O34"/>
    <mergeCell ref="AF33:AF34"/>
    <mergeCell ref="AF21:AF22"/>
    <mergeCell ref="AD21:AD22"/>
    <mergeCell ref="AF17:AF18"/>
    <mergeCell ref="AC47:AC48"/>
    <mergeCell ref="AF69:AF70"/>
    <mergeCell ref="AE69:AE70"/>
    <mergeCell ref="AE67:AE68"/>
    <mergeCell ref="AH93:AH94"/>
    <mergeCell ref="W29:W30"/>
    <mergeCell ref="AH92:AP92"/>
    <mergeCell ref="AH87:AH88"/>
    <mergeCell ref="AP38:AP39"/>
    <mergeCell ref="AP36:AP37"/>
    <mergeCell ref="AP34:AP35"/>
    <mergeCell ref="AN36:AO37"/>
    <mergeCell ref="AN38:AO39"/>
    <mergeCell ref="AL34:AM34"/>
    <mergeCell ref="AP40:AP41"/>
    <mergeCell ref="X45:X46"/>
    <mergeCell ref="AI40:AK41"/>
    <mergeCell ref="AI36:AK37"/>
    <mergeCell ref="AI42:AK43"/>
    <mergeCell ref="AF41:AF42"/>
    <mergeCell ref="S45:S46"/>
    <mergeCell ref="AF43:AF44"/>
    <mergeCell ref="AB41:AB42"/>
    <mergeCell ref="O19:O20"/>
    <mergeCell ref="AC19:AC20"/>
    <mergeCell ref="AC21:AC22"/>
    <mergeCell ref="AC23:AC24"/>
    <mergeCell ref="AF23:AF24"/>
    <mergeCell ref="AF35:AF36"/>
    <mergeCell ref="AD27:AD28"/>
    <mergeCell ref="AD25:AD26"/>
    <mergeCell ref="AF25:AF26"/>
    <mergeCell ref="AE25:AE26"/>
    <mergeCell ref="AE27:AE28"/>
    <mergeCell ref="AC55:AC56"/>
    <mergeCell ref="AD19:AD20"/>
    <mergeCell ref="AD17:AD18"/>
    <mergeCell ref="P21:P22"/>
    <mergeCell ref="U21:U22"/>
    <mergeCell ref="X55:X56"/>
    <mergeCell ref="U45:U46"/>
    <mergeCell ref="AF45:AF46"/>
    <mergeCell ref="W45:W46"/>
    <mergeCell ref="T45:T46"/>
    <mergeCell ref="AE41:AE42"/>
    <mergeCell ref="W41:W42"/>
    <mergeCell ref="W43:W44"/>
    <mergeCell ref="AE43:AE44"/>
    <mergeCell ref="G13:G14"/>
    <mergeCell ref="AI87:AP88"/>
    <mergeCell ref="AI89:AP90"/>
    <mergeCell ref="AI83:AP84"/>
    <mergeCell ref="AI85:AP86"/>
    <mergeCell ref="AB29:AB30"/>
    <mergeCell ref="AN34:AO35"/>
    <mergeCell ref="AI113:AP114"/>
    <mergeCell ref="AH33:AP33"/>
    <mergeCell ref="AB23:AB24"/>
    <mergeCell ref="R23:R24"/>
    <mergeCell ref="AD23:AD24"/>
    <mergeCell ref="H13:H14"/>
    <mergeCell ref="I13:I14"/>
    <mergeCell ref="J13:J14"/>
    <mergeCell ref="H15:H16"/>
    <mergeCell ref="I15:I16"/>
    <mergeCell ref="T25:T26"/>
    <mergeCell ref="AI105:AP106"/>
    <mergeCell ref="AI107:AP108"/>
    <mergeCell ref="AI109:AP110"/>
    <mergeCell ref="AI111:AP112"/>
    <mergeCell ref="J15:J16"/>
    <mergeCell ref="AI101:AP102"/>
    <mergeCell ref="AH111:AH112"/>
    <mergeCell ref="AC15:AC16"/>
    <mergeCell ref="AC17:AC18"/>
    <mergeCell ref="AI38:AK39"/>
    <mergeCell ref="AH89:AH90"/>
    <mergeCell ref="AH101:AH102"/>
    <mergeCell ref="AH105:AH106"/>
    <mergeCell ref="N19:N20"/>
    <mergeCell ref="A4:S4"/>
    <mergeCell ref="AN4:AP5"/>
    <mergeCell ref="AK4:AM5"/>
    <mergeCell ref="C10:F10"/>
    <mergeCell ref="A11:A12"/>
    <mergeCell ref="B11:B12"/>
    <mergeCell ref="A33:A34"/>
    <mergeCell ref="A31:A32"/>
    <mergeCell ref="A13:A14"/>
    <mergeCell ref="A21:A22"/>
    <mergeCell ref="AI79:AP80"/>
    <mergeCell ref="AI81:AP82"/>
    <mergeCell ref="A2:F2"/>
    <mergeCell ref="A3:F3"/>
    <mergeCell ref="A29:A30"/>
    <mergeCell ref="A15:A16"/>
    <mergeCell ref="B13:B14"/>
    <mergeCell ref="C13:F14"/>
    <mergeCell ref="B15:B16"/>
    <mergeCell ref="C15:F16"/>
    <mergeCell ref="W23:W24"/>
    <mergeCell ref="B17:B18"/>
    <mergeCell ref="C17:F18"/>
    <mergeCell ref="B19:B20"/>
    <mergeCell ref="C19:F20"/>
    <mergeCell ref="B21:B22"/>
    <mergeCell ref="C21:F22"/>
    <mergeCell ref="L11:L12"/>
    <mergeCell ref="M15:M16"/>
    <mergeCell ref="L23:L24"/>
    <mergeCell ref="K25:K26"/>
    <mergeCell ref="L25:L26"/>
  </mergeCells>
  <dataValidations xWindow="351" yWindow="527" count="5">
    <dataValidation type="list" allowBlank="1" showInputMessage="1" showErrorMessage="1" promptTitle="Dorm" prompt="m - male or_x000a_f - female" sqref="H11:H114" xr:uid="{00000000-0002-0000-0000-000000000000}">
      <formula1>$AG$13:$AG$14</formula1>
    </dataValidation>
    <dataValidation type="whole" operator="greaterThan" allowBlank="1" showInputMessage="1" showErrorMessage="1" sqref="N11:Q114 J11:J114" xr:uid="{00000000-0002-0000-0000-000001000000}">
      <formula1>0</formula1>
    </dataValidation>
    <dataValidation type="list" allowBlank="1" showInputMessage="1" showErrorMessage="1" promptTitle="Late Cancel or No-show" prompt="Mark with X" sqref="G13:G114" xr:uid="{00000000-0002-0000-0000-000002000000}">
      <formula1>$AG$11:$AG$12</formula1>
    </dataValidation>
    <dataValidation type="list" allowBlank="1" showInputMessage="1" showErrorMessage="1" promptTitle="Lodging Code" prompt="h - host/cook_x000a_m - member_x000a_j - junior member (12-17)_x000a_t - member teen (12-17)_x000a_c - member child (&lt;12)_x000a_g - guest_x000a_k - guest child (&lt;12)_x000a_d - day use_x000a_p - coupon/privileged" sqref="I11:I114" xr:uid="{00000000-0002-0000-0000-000003000000}">
      <formula1>$AL$13:$AL$21</formula1>
    </dataValidation>
    <dataValidation type="list" allowBlank="1" showInputMessage="1" showErrorMessage="1" prompt="Don't select PayPal for no-shows" sqref="V11:V114" xr:uid="{A233238B-AFFB-4617-AA83-181E4DB65C27}">
      <formula1>$AG$15:$AG$16</formula1>
    </dataValidation>
  </dataValidations>
  <hyperlinks>
    <hyperlink ref="L2" r:id="rId1" display="https://trailsclub.org/wp-content/uploads/2018/10/TCO-Lodge-Fees.pdf" xr:uid="{00000000-0004-0000-0000-000000000000}"/>
    <hyperlink ref="L3" r:id="rId2" xr:uid="{30D8CF42-6F76-4113-9FC7-77E3838AD776}"/>
  </hyperlinks>
  <pageMargins left="0.25" right="0.25" top="0.25" bottom="0.75" header="0" footer="0"/>
  <pageSetup scale="10" fitToHeight="0" orientation="portrait" r:id="rId3"/>
  <headerFooter>
    <oddFooter>&amp;F</oddFooter>
  </headerFooter>
  <rowBreaks count="1" manualBreakCount="1">
    <brk id="74" max="16383" man="1"/>
  </rowBreaks>
  <ignoredErrors>
    <ignoredError sqref="V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TCO Lodge Host form</vt:lpstr>
      <vt:lpstr>'TCO Lodge Host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Merv</dc:creator>
  <cp:lastModifiedBy>Joel Reitz</cp:lastModifiedBy>
  <cp:lastPrinted>2018-01-03T01:56:26Z</cp:lastPrinted>
  <dcterms:created xsi:type="dcterms:W3CDTF">2012-01-09T03:32:11Z</dcterms:created>
  <dcterms:modified xsi:type="dcterms:W3CDTF">2025-01-20T19:54:09Z</dcterms:modified>
</cp:coreProperties>
</file>